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اذار 2018" sheetId="3" r:id="rId3"/>
  </sheets>
  <externalReferences>
    <externalReference r:id="rId4"/>
  </externalReferences>
  <definedNames>
    <definedName name="_xlnm.Print_Area" localSheetId="2">'الرقم القياسي لشهر اذار 2018'!$A$1:$BD$47</definedName>
  </definedNam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AA43" i="3"/>
  <c r="Y43" i="3"/>
  <c r="X43" i="3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Z20" i="3" s="1"/>
  <c r="X20" i="3"/>
  <c r="H20" i="3"/>
  <c r="G20" i="3"/>
  <c r="AI19" i="3"/>
  <c r="AH19" i="3"/>
  <c r="AA19" i="3"/>
  <c r="Y19" i="3"/>
  <c r="Z19" i="3" s="1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Z17" i="3" s="1"/>
  <c r="X17" i="3"/>
  <c r="H17" i="3"/>
  <c r="G17" i="3"/>
  <c r="AI16" i="3"/>
  <c r="AH16" i="3"/>
  <c r="AA16" i="3"/>
  <c r="Y16" i="3"/>
  <c r="Z16" i="3" s="1"/>
  <c r="X16" i="3"/>
  <c r="H16" i="3"/>
  <c r="G16" i="3"/>
  <c r="AI15" i="3"/>
  <c r="AH15" i="3"/>
  <c r="AA15" i="3"/>
  <c r="Y15" i="3"/>
  <c r="Z15" i="3" s="1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Z13" i="3" s="1"/>
  <c r="X13" i="3"/>
  <c r="H13" i="3"/>
  <c r="G13" i="3"/>
  <c r="AI12" i="3"/>
  <c r="AH12" i="3"/>
  <c r="AA12" i="3"/>
  <c r="Y12" i="3"/>
  <c r="Z12" i="3" s="1"/>
  <c r="X12" i="3"/>
  <c r="H12" i="3"/>
  <c r="G12" i="3"/>
  <c r="AI11" i="3"/>
  <c r="AH11" i="3"/>
  <c r="Y11" i="3"/>
  <c r="Y23" i="3" s="1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R37" i="2"/>
  <c r="Q37" i="2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R29" i="2"/>
  <c r="Q29" i="2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R21" i="2"/>
  <c r="Q21" i="2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R13" i="2"/>
  <c r="Q13" i="2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45" i="3" l="1"/>
  <c r="Z11" i="3"/>
  <c r="Z22" i="3"/>
  <c r="Z21" i="3"/>
  <c r="Z14" i="3"/>
  <c r="Z18" i="3"/>
  <c r="Z40" i="3"/>
  <c r="Y46" i="3"/>
  <c r="Z43" i="3" s="1"/>
  <c r="Z42" i="3" l="1"/>
  <c r="Z36" i="3"/>
  <c r="Z39" i="3"/>
  <c r="Z38" i="3"/>
  <c r="Z23" i="3"/>
  <c r="Z35" i="3"/>
  <c r="Z34" i="3"/>
  <c r="Z46" i="3" s="1"/>
  <c r="Z41" i="3"/>
  <c r="Z37" i="3"/>
  <c r="Z44" i="3"/>
</calcChain>
</file>

<file path=xl/sharedStrings.xml><?xml version="1.0" encoding="utf-8"?>
<sst xmlns="http://schemas.openxmlformats.org/spreadsheetml/2006/main" count="597" uniqueCount="151">
  <si>
    <t xml:space="preserve">        </t>
  </si>
  <si>
    <t xml:space="preserve"> جدول (5) :الارقام القياسية لاسعار المستهلك حسب المحافظات لشهر اذار 2018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</si>
  <si>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</si>
  <si>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</si>
  <si>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</si>
  <si>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</si>
  <si>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</si>
  <si>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</si>
  <si>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</si>
  <si>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</si>
  <si>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</si>
  <si>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</si>
  <si>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</si>
  <si>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</si>
  <si>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</si>
  <si>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</si>
  <si>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</si>
  <si>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</si>
  <si>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</si>
  <si>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</si>
  <si>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</si>
  <si>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</si>
  <si>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</si>
  <si>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</si>
  <si>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</si>
  <si>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</si>
  <si>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</si>
  <si>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</si>
  <si>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</si>
  <si>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</si>
  <si>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</si>
  <si>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</si>
  <si>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</si>
  <si>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</si>
  <si>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</si>
  <si>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</si>
  <si>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</si>
  <si>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</si>
  <si>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</si>
  <si>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</si>
  <si>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</si>
  <si>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</si>
  <si>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</si>
  <si>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</si>
  <si>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</si>
  <si>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</si>
  <si>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</si>
  <si>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</si>
  <si>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</si>
  <si>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</si>
  <si>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</si>
  <si>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</si>
  <si>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</si>
  <si>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</si>
  <si>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</si>
  <si>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</si>
  <si>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</si>
  <si>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</si>
  <si>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</si>
  <si>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</si>
  <si>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</si>
  <si>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</si>
  <si>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</si>
  <si>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</si>
  <si>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</si>
  <si>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</si>
  <si>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</si>
  <si>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</si>
  <si>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</si>
  <si>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</si>
  <si>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</si>
  <si>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</si>
  <si>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</si>
  <si>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</si>
  <si>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</si>
  <si>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</si>
  <si>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</si>
  <si>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</si>
  <si>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</si>
  <si>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</si>
  <si>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</si>
  <si>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</si>
  <si>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</si>
  <si>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</si>
  <si>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</si>
  <si>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</si>
  <si>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</si>
  <si>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</si>
  <si>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</si>
  <si>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</si>
  <si>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</si>
  <si>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</si>
  <si>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</si>
  <si>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</si>
  <si>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</si>
  <si>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</si>
  <si>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</si>
  <si>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</si>
  <si>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</si>
  <si>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</si>
  <si>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</si>
  <si>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</si>
  <si>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</si>
  <si>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</si>
  <si>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</si>
  <si>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</si>
  <si>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</si>
  <si>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</si>
  <si>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</si>
  <si>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</si>
  <si>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</si>
  <si>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</si>
  <si>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</si>
  <si>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اذار 2018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</si>
  <si>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</si>
  <si>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</si>
  <si>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اذار 2018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</si>
  <si>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</si>
  <si>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</si>
  <si>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</si>
  <si>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</si>
  <si>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</si>
  <si>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</si>
  <si>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</si>
  <si>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</si>
  <si>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</si>
  <si>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</si>
  <si>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</si>
  <si>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اذار 2017</t>
  </si>
  <si>
    <t xml:space="preserve"> شباط 2018   </t>
  </si>
  <si>
    <t xml:space="preserve">  اذار  2018 </t>
  </si>
  <si>
    <t xml:space="preserve">القسم </t>
  </si>
  <si>
    <t xml:space="preserve">شباط 2018      </t>
  </si>
  <si>
    <t xml:space="preserve">اذار 2018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</si>
  <si>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</si>
  <si>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</si>
  <si>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</si>
  <si>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</si>
  <si>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</si>
  <si>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  شباط     2018</t>
  </si>
  <si>
    <t xml:space="preserve">    اذار     2017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</si>
  <si>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شباط 2018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</si>
  <si>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اذار 2017  </t>
    </r>
    <r>
      <rPr>
        <b/>
        <sz val="8"/>
        <rFont val="Simplified Arabic"/>
        <family val="1"/>
      </rPr>
      <t xml:space="preserve">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</si>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</sst>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3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readingOrder="2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14" fillId="0" borderId="0" xfId="0" applyNumberFormat="1" applyFont="1" applyAlignment="1"/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0" fillId="0" borderId="0" xfId="0" applyBorder="1" applyAlignment="1"/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18" fillId="0" borderId="0" xfId="0" applyFont="1" applyAlignment="1">
      <alignment horizontal="left"/>
    </xf>
    <xf numFmtId="0" fontId="30" fillId="0" borderId="7" xfId="0" applyFont="1" applyBorder="1" applyAlignment="1"/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6" fillId="0" borderId="1" xfId="0" applyNumberFormat="1" applyFont="1" applyBorder="1" applyAlignment="1" applyProtection="1">
      <alignment readingOrder="2"/>
      <protection hidden="1"/>
    </xf>
    <xf numFmtId="164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49" fontId="8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4" borderId="3" xfId="0" applyFont="1" applyFill="1" applyBorder="1" applyAlignment="1" applyProtection="1">
      <alignment horizontal="right" vertical="center" wrapText="1" readingOrder="2"/>
      <protection hidden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8" fillId="3" borderId="10" xfId="0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 applyAlignment="1" applyProtection="1">
      <alignment horizontal="right" vertical="center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165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right" vertical="center" wrapText="1" readingOrder="2"/>
      <protection hidden="1"/>
    </xf>
    <xf numFmtId="49" fontId="8" fillId="4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49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right" vertical="center" wrapText="1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10" xfId="0" applyFont="1" applyFill="1" applyBorder="1" applyAlignment="1" applyProtection="1">
      <alignment horizontal="center" vertical="center" wrapText="1" readingOrder="2"/>
      <protection locked="0" hidden="1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7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readingOrder="2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اذار 2018'!$W$5</c:f>
              <c:strCache>
                <c:ptCount val="1"/>
                <c:pt idx="0">
                  <c:v>اذار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2018'!$W$11:$W$23</c:f>
              <c:numCache>
                <c:formatCode>General</c:formatCode>
                <c:ptCount val="13"/>
                <c:pt idx="0">
                  <c:v>96.7</c:v>
                </c:pt>
                <c:pt idx="1">
                  <c:v>122.2</c:v>
                </c:pt>
                <c:pt idx="2">
                  <c:v>103.6</c:v>
                </c:pt>
                <c:pt idx="3">
                  <c:v>114.5</c:v>
                </c:pt>
                <c:pt idx="4">
                  <c:v>98.4</c:v>
                </c:pt>
                <c:pt idx="5">
                  <c:v>119.1</c:v>
                </c:pt>
                <c:pt idx="6">
                  <c:v>95</c:v>
                </c:pt>
                <c:pt idx="7">
                  <c:v>112.3</c:v>
                </c:pt>
                <c:pt idx="8">
                  <c:v>85.1</c:v>
                </c:pt>
                <c:pt idx="9">
                  <c:v>131.4</c:v>
                </c:pt>
                <c:pt idx="10">
                  <c:v>110.8</c:v>
                </c:pt>
                <c:pt idx="11">
                  <c:v>104.6</c:v>
                </c:pt>
                <c:pt idx="12">
                  <c:v>103.7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اذار 2018'!$V$5</c:f>
              <c:strCache>
                <c:ptCount val="1"/>
                <c:pt idx="0">
                  <c:v>شباط 2018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2018'!$V$11:$V$23</c:f>
              <c:numCache>
                <c:formatCode>General</c:formatCode>
                <c:ptCount val="13"/>
                <c:pt idx="0">
                  <c:v>96.6</c:v>
                </c:pt>
                <c:pt idx="1">
                  <c:v>122.4</c:v>
                </c:pt>
                <c:pt idx="2">
                  <c:v>103.4</c:v>
                </c:pt>
                <c:pt idx="3">
                  <c:v>115.6</c:v>
                </c:pt>
                <c:pt idx="4">
                  <c:v>98.4</c:v>
                </c:pt>
                <c:pt idx="5">
                  <c:v>118.8</c:v>
                </c:pt>
                <c:pt idx="6">
                  <c:v>95.2</c:v>
                </c:pt>
                <c:pt idx="7">
                  <c:v>112.6</c:v>
                </c:pt>
                <c:pt idx="8">
                  <c:v>83.4</c:v>
                </c:pt>
                <c:pt idx="9">
                  <c:v>131.30000000000001</c:v>
                </c:pt>
                <c:pt idx="10">
                  <c:v>110.9</c:v>
                </c:pt>
                <c:pt idx="11">
                  <c:v>104.9</c:v>
                </c:pt>
                <c:pt idx="12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95776"/>
        <c:axId val="84797696"/>
        <c:axId val="67826560"/>
      </c:bar3DChart>
      <c:catAx>
        <c:axId val="847957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7976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79769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795776"/>
        <c:crosses val="autoZero"/>
        <c:crossBetween val="between"/>
      </c:valAx>
      <c:serAx>
        <c:axId val="678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479769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2018 و اذار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اذار 2018'!$W$5</c:f>
              <c:strCache>
                <c:ptCount val="1"/>
                <c:pt idx="0">
                  <c:v>اذار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2018'!$W$11:$W$23</c:f>
              <c:numCache>
                <c:formatCode>General</c:formatCode>
                <c:ptCount val="13"/>
                <c:pt idx="0">
                  <c:v>96.7</c:v>
                </c:pt>
                <c:pt idx="1">
                  <c:v>122.2</c:v>
                </c:pt>
                <c:pt idx="2">
                  <c:v>103.6</c:v>
                </c:pt>
                <c:pt idx="3">
                  <c:v>114.5</c:v>
                </c:pt>
                <c:pt idx="4">
                  <c:v>98.4</c:v>
                </c:pt>
                <c:pt idx="5">
                  <c:v>119.1</c:v>
                </c:pt>
                <c:pt idx="6">
                  <c:v>95</c:v>
                </c:pt>
                <c:pt idx="7">
                  <c:v>112.3</c:v>
                </c:pt>
                <c:pt idx="8">
                  <c:v>85.1</c:v>
                </c:pt>
                <c:pt idx="9">
                  <c:v>131.4</c:v>
                </c:pt>
                <c:pt idx="10">
                  <c:v>110.8</c:v>
                </c:pt>
                <c:pt idx="11">
                  <c:v>104.6</c:v>
                </c:pt>
                <c:pt idx="12">
                  <c:v>103.7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اذار 2018'!$V$28:$V$33</c:f>
              <c:strCache>
                <c:ptCount val="1"/>
                <c:pt idx="0">
                  <c:v>اذار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2018'!$V$34:$V$46</c:f>
              <c:numCache>
                <c:formatCode>General</c:formatCode>
                <c:ptCount val="13"/>
                <c:pt idx="0">
                  <c:v>99.2</c:v>
                </c:pt>
                <c:pt idx="1">
                  <c:v>121.5</c:v>
                </c:pt>
                <c:pt idx="2">
                  <c:v>102.8</c:v>
                </c:pt>
                <c:pt idx="3">
                  <c:v>115.1</c:v>
                </c:pt>
                <c:pt idx="4">
                  <c:v>99.1</c:v>
                </c:pt>
                <c:pt idx="5">
                  <c:v>117.1</c:v>
                </c:pt>
                <c:pt idx="6">
                  <c:v>95</c:v>
                </c:pt>
                <c:pt idx="7">
                  <c:v>113.4</c:v>
                </c:pt>
                <c:pt idx="8">
                  <c:v>85.5</c:v>
                </c:pt>
                <c:pt idx="9">
                  <c:v>127.7</c:v>
                </c:pt>
                <c:pt idx="10">
                  <c:v>111.3</c:v>
                </c:pt>
                <c:pt idx="11">
                  <c:v>102.3</c:v>
                </c:pt>
                <c:pt idx="12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46912"/>
        <c:axId val="86248832"/>
        <c:axId val="67828352"/>
      </c:bar3DChart>
      <c:catAx>
        <c:axId val="862469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62488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624883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6246912"/>
        <c:crosses val="autoZero"/>
        <c:crossBetween val="between"/>
      </c:valAx>
      <c:serAx>
        <c:axId val="6782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24883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8\&#1575;&#1603;&#1587;&#1604;CPI%20Mar%202018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5;&#1584;&#1575;&#1585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اذار 2018"/>
    </sheetNames>
    <sheetDataSet>
      <sheetData sheetId="0">
        <row r="5">
          <cell r="V5" t="str">
            <v xml:space="preserve">شباط 2018      </v>
          </cell>
          <cell r="W5" t="str">
            <v xml:space="preserve">اذار 2018     </v>
          </cell>
        </row>
        <row r="11">
          <cell r="T11" t="str">
            <v>الاغذية والمشروبات غير الكحولية</v>
          </cell>
          <cell r="V11">
            <v>96.6</v>
          </cell>
          <cell r="W11">
            <v>96.7</v>
          </cell>
        </row>
        <row r="12">
          <cell r="T12" t="str">
            <v xml:space="preserve"> التبغ</v>
          </cell>
          <cell r="V12">
            <v>122.4</v>
          </cell>
          <cell r="W12">
            <v>122.2</v>
          </cell>
        </row>
        <row r="13">
          <cell r="T13" t="str">
            <v>الملابس والاحذية</v>
          </cell>
          <cell r="V13">
            <v>103.4</v>
          </cell>
          <cell r="W13">
            <v>103.6</v>
          </cell>
        </row>
        <row r="14">
          <cell r="T14" t="str">
            <v xml:space="preserve">السكن ، المياه ، الكهرباء، الغاز </v>
          </cell>
          <cell r="V14">
            <v>115.6</v>
          </cell>
          <cell r="W14">
            <v>114.5</v>
          </cell>
        </row>
        <row r="15">
          <cell r="T15" t="str">
            <v>التجهيزات والمعدات المنزلية والصيانة</v>
          </cell>
          <cell r="V15">
            <v>98.4</v>
          </cell>
          <cell r="W15">
            <v>98.4</v>
          </cell>
        </row>
        <row r="16">
          <cell r="T16" t="str">
            <v xml:space="preserve"> الصحة</v>
          </cell>
          <cell r="V16">
            <v>118.8</v>
          </cell>
          <cell r="W16">
            <v>119.1</v>
          </cell>
        </row>
        <row r="17">
          <cell r="T17" t="str">
            <v>النقل</v>
          </cell>
          <cell r="V17">
            <v>95.2</v>
          </cell>
          <cell r="W17">
            <v>95</v>
          </cell>
        </row>
        <row r="18">
          <cell r="T18" t="str">
            <v>الاتصال</v>
          </cell>
          <cell r="V18">
            <v>112.6</v>
          </cell>
          <cell r="W18">
            <v>112.3</v>
          </cell>
        </row>
        <row r="19">
          <cell r="T19" t="str">
            <v>الترفيه والثقافة</v>
          </cell>
          <cell r="V19">
            <v>83.4</v>
          </cell>
          <cell r="W19">
            <v>85.1</v>
          </cell>
        </row>
        <row r="20">
          <cell r="T20" t="str">
            <v>التعليم</v>
          </cell>
          <cell r="V20">
            <v>131.30000000000001</v>
          </cell>
          <cell r="W20">
            <v>131.4</v>
          </cell>
        </row>
        <row r="21">
          <cell r="T21" t="str">
            <v xml:space="preserve">المطاعم </v>
          </cell>
          <cell r="V21">
            <v>110.9</v>
          </cell>
          <cell r="W21">
            <v>110.8</v>
          </cell>
        </row>
        <row r="22">
          <cell r="T22" t="str">
            <v xml:space="preserve"> السلع والخدمات المتنوعة</v>
          </cell>
          <cell r="V22">
            <v>104.9</v>
          </cell>
          <cell r="W22">
            <v>104.6</v>
          </cell>
        </row>
        <row r="23">
          <cell r="T23" t="str">
            <v>الرقم القياسي العام</v>
          </cell>
          <cell r="V23">
            <v>104</v>
          </cell>
          <cell r="W23">
            <v>103.7</v>
          </cell>
        </row>
        <row r="28">
          <cell r="V28" t="str">
            <v>اذار 2017</v>
          </cell>
        </row>
        <row r="34">
          <cell r="V34">
            <v>99.2</v>
          </cell>
        </row>
        <row r="35">
          <cell r="V35">
            <v>121.5</v>
          </cell>
        </row>
        <row r="36">
          <cell r="V36">
            <v>102.8</v>
          </cell>
        </row>
        <row r="37">
          <cell r="V37">
            <v>115.1</v>
          </cell>
        </row>
        <row r="38">
          <cell r="V38">
            <v>99.1</v>
          </cell>
        </row>
        <row r="39">
          <cell r="V39">
            <v>117.1</v>
          </cell>
        </row>
        <row r="40">
          <cell r="V40">
            <v>95</v>
          </cell>
        </row>
        <row r="41">
          <cell r="V41">
            <v>113.4</v>
          </cell>
        </row>
        <row r="42">
          <cell r="V42">
            <v>85.5</v>
          </cell>
        </row>
        <row r="43">
          <cell r="V43">
            <v>127.7</v>
          </cell>
        </row>
        <row r="44">
          <cell r="V44">
            <v>111.3</v>
          </cell>
        </row>
        <row r="45">
          <cell r="V45">
            <v>102.3</v>
          </cell>
        </row>
        <row r="46">
          <cell r="V46">
            <v>104.5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L16" sqref="L16"/>
    </sheetView>
  </sheetViews>
  <sheetFormatPr defaultRowHeight="14.25" x14ac:dyDescent="0.2"/>
  <cols>
    <col min="1" max="1" width="4.125" customWidth="1"/>
    <col min="2" max="2" width="18.75" customWidth="1"/>
    <col min="11" max="11" width="9.12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67" max="267" width="9.125" customWidth="1"/>
    <col min="277" max="280" width="0" hidden="1" customWidth="1"/>
    <col min="513" max="513" width="4.125" customWidth="1"/>
    <col min="514" max="514" width="18.75" customWidth="1"/>
    <col min="523" max="523" width="9.125" customWidth="1"/>
    <col min="533" max="536" width="0" hidden="1" customWidth="1"/>
    <col min="769" max="769" width="4.125" customWidth="1"/>
    <col min="770" max="770" width="18.75" customWidth="1"/>
    <col min="779" max="779" width="9.125" customWidth="1"/>
    <col min="789" max="792" width="0" hidden="1" customWidth="1"/>
    <col min="1025" max="1025" width="4.125" customWidth="1"/>
    <col min="1026" max="1026" width="18.75" customWidth="1"/>
    <col min="1035" max="1035" width="9.125" customWidth="1"/>
    <col min="1045" max="1048" width="0" hidden="1" customWidth="1"/>
    <col min="1281" max="1281" width="4.125" customWidth="1"/>
    <col min="1282" max="1282" width="18.75" customWidth="1"/>
    <col min="1291" max="1291" width="9.125" customWidth="1"/>
    <col min="1301" max="1304" width="0" hidden="1" customWidth="1"/>
    <col min="1537" max="1537" width="4.125" customWidth="1"/>
    <col min="1538" max="1538" width="18.75" customWidth="1"/>
    <col min="1547" max="1547" width="9.125" customWidth="1"/>
    <col min="1557" max="1560" width="0" hidden="1" customWidth="1"/>
    <col min="1793" max="1793" width="4.125" customWidth="1"/>
    <col min="1794" max="1794" width="18.75" customWidth="1"/>
    <col min="1803" max="1803" width="9.125" customWidth="1"/>
    <col min="1813" max="1816" width="0" hidden="1" customWidth="1"/>
    <col min="2049" max="2049" width="4.125" customWidth="1"/>
    <col min="2050" max="2050" width="18.75" customWidth="1"/>
    <col min="2059" max="2059" width="9.125" customWidth="1"/>
    <col min="2069" max="2072" width="0" hidden="1" customWidth="1"/>
    <col min="2305" max="2305" width="4.125" customWidth="1"/>
    <col min="2306" max="2306" width="18.75" customWidth="1"/>
    <col min="2315" max="2315" width="9.125" customWidth="1"/>
    <col min="2325" max="2328" width="0" hidden="1" customWidth="1"/>
    <col min="2561" max="2561" width="4.125" customWidth="1"/>
    <col min="2562" max="2562" width="18.75" customWidth="1"/>
    <col min="2571" max="2571" width="9.125" customWidth="1"/>
    <col min="2581" max="2584" width="0" hidden="1" customWidth="1"/>
    <col min="2817" max="2817" width="4.125" customWidth="1"/>
    <col min="2818" max="2818" width="18.75" customWidth="1"/>
    <col min="2827" max="2827" width="9.125" customWidth="1"/>
    <col min="2837" max="2840" width="0" hidden="1" customWidth="1"/>
    <col min="3073" max="3073" width="4.125" customWidth="1"/>
    <col min="3074" max="3074" width="18.75" customWidth="1"/>
    <col min="3083" max="3083" width="9.125" customWidth="1"/>
    <col min="3093" max="3096" width="0" hidden="1" customWidth="1"/>
    <col min="3329" max="3329" width="4.125" customWidth="1"/>
    <col min="3330" max="3330" width="18.75" customWidth="1"/>
    <col min="3339" max="3339" width="9.125" customWidth="1"/>
    <col min="3349" max="3352" width="0" hidden="1" customWidth="1"/>
    <col min="3585" max="3585" width="4.125" customWidth="1"/>
    <col min="3586" max="3586" width="18.75" customWidth="1"/>
    <col min="3595" max="3595" width="9.125" customWidth="1"/>
    <col min="3605" max="3608" width="0" hidden="1" customWidth="1"/>
    <col min="3841" max="3841" width="4.125" customWidth="1"/>
    <col min="3842" max="3842" width="18.75" customWidth="1"/>
    <col min="3851" max="3851" width="9.125" customWidth="1"/>
    <col min="3861" max="3864" width="0" hidden="1" customWidth="1"/>
    <col min="4097" max="4097" width="4.125" customWidth="1"/>
    <col min="4098" max="4098" width="18.75" customWidth="1"/>
    <col min="4107" max="4107" width="9.125" customWidth="1"/>
    <col min="4117" max="4120" width="0" hidden="1" customWidth="1"/>
    <col min="4353" max="4353" width="4.125" customWidth="1"/>
    <col min="4354" max="4354" width="18.75" customWidth="1"/>
    <col min="4363" max="4363" width="9.125" customWidth="1"/>
    <col min="4373" max="4376" width="0" hidden="1" customWidth="1"/>
    <col min="4609" max="4609" width="4.125" customWidth="1"/>
    <col min="4610" max="4610" width="18.75" customWidth="1"/>
    <col min="4619" max="4619" width="9.125" customWidth="1"/>
    <col min="4629" max="4632" width="0" hidden="1" customWidth="1"/>
    <col min="4865" max="4865" width="4.125" customWidth="1"/>
    <col min="4866" max="4866" width="18.75" customWidth="1"/>
    <col min="4875" max="4875" width="9.125" customWidth="1"/>
    <col min="4885" max="4888" width="0" hidden="1" customWidth="1"/>
    <col min="5121" max="5121" width="4.125" customWidth="1"/>
    <col min="5122" max="5122" width="18.75" customWidth="1"/>
    <col min="5131" max="5131" width="9.125" customWidth="1"/>
    <col min="5141" max="5144" width="0" hidden="1" customWidth="1"/>
    <col min="5377" max="5377" width="4.125" customWidth="1"/>
    <col min="5378" max="5378" width="18.75" customWidth="1"/>
    <col min="5387" max="5387" width="9.125" customWidth="1"/>
    <col min="5397" max="5400" width="0" hidden="1" customWidth="1"/>
    <col min="5633" max="5633" width="4.125" customWidth="1"/>
    <col min="5634" max="5634" width="18.75" customWidth="1"/>
    <col min="5643" max="5643" width="9.125" customWidth="1"/>
    <col min="5653" max="5656" width="0" hidden="1" customWidth="1"/>
    <col min="5889" max="5889" width="4.125" customWidth="1"/>
    <col min="5890" max="5890" width="18.75" customWidth="1"/>
    <col min="5899" max="5899" width="9.125" customWidth="1"/>
    <col min="5909" max="5912" width="0" hidden="1" customWidth="1"/>
    <col min="6145" max="6145" width="4.125" customWidth="1"/>
    <col min="6146" max="6146" width="18.75" customWidth="1"/>
    <col min="6155" max="6155" width="9.125" customWidth="1"/>
    <col min="6165" max="6168" width="0" hidden="1" customWidth="1"/>
    <col min="6401" max="6401" width="4.125" customWidth="1"/>
    <col min="6402" max="6402" width="18.75" customWidth="1"/>
    <col min="6411" max="6411" width="9.125" customWidth="1"/>
    <col min="6421" max="6424" width="0" hidden="1" customWidth="1"/>
    <col min="6657" max="6657" width="4.125" customWidth="1"/>
    <col min="6658" max="6658" width="18.75" customWidth="1"/>
    <col min="6667" max="6667" width="9.125" customWidth="1"/>
    <col min="6677" max="6680" width="0" hidden="1" customWidth="1"/>
    <col min="6913" max="6913" width="4.125" customWidth="1"/>
    <col min="6914" max="6914" width="18.75" customWidth="1"/>
    <col min="6923" max="6923" width="9.125" customWidth="1"/>
    <col min="6933" max="6936" width="0" hidden="1" customWidth="1"/>
    <col min="7169" max="7169" width="4.125" customWidth="1"/>
    <col min="7170" max="7170" width="18.75" customWidth="1"/>
    <col min="7179" max="7179" width="9.125" customWidth="1"/>
    <col min="7189" max="7192" width="0" hidden="1" customWidth="1"/>
    <col min="7425" max="7425" width="4.125" customWidth="1"/>
    <col min="7426" max="7426" width="18.75" customWidth="1"/>
    <col min="7435" max="7435" width="9.125" customWidth="1"/>
    <col min="7445" max="7448" width="0" hidden="1" customWidth="1"/>
    <col min="7681" max="7681" width="4.125" customWidth="1"/>
    <col min="7682" max="7682" width="18.75" customWidth="1"/>
    <col min="7691" max="7691" width="9.125" customWidth="1"/>
    <col min="7701" max="7704" width="0" hidden="1" customWidth="1"/>
    <col min="7937" max="7937" width="4.125" customWidth="1"/>
    <col min="7938" max="7938" width="18.75" customWidth="1"/>
    <col min="7947" max="7947" width="9.125" customWidth="1"/>
    <col min="7957" max="7960" width="0" hidden="1" customWidth="1"/>
    <col min="8193" max="8193" width="4.125" customWidth="1"/>
    <col min="8194" max="8194" width="18.75" customWidth="1"/>
    <col min="8203" max="8203" width="9.125" customWidth="1"/>
    <col min="8213" max="8216" width="0" hidden="1" customWidth="1"/>
    <col min="8449" max="8449" width="4.125" customWidth="1"/>
    <col min="8450" max="8450" width="18.75" customWidth="1"/>
    <col min="8459" max="8459" width="9.125" customWidth="1"/>
    <col min="8469" max="8472" width="0" hidden="1" customWidth="1"/>
    <col min="8705" max="8705" width="4.125" customWidth="1"/>
    <col min="8706" max="8706" width="18.75" customWidth="1"/>
    <col min="8715" max="8715" width="9.125" customWidth="1"/>
    <col min="8725" max="8728" width="0" hidden="1" customWidth="1"/>
    <col min="8961" max="8961" width="4.125" customWidth="1"/>
    <col min="8962" max="8962" width="18.75" customWidth="1"/>
    <col min="8971" max="8971" width="9.125" customWidth="1"/>
    <col min="8981" max="8984" width="0" hidden="1" customWidth="1"/>
    <col min="9217" max="9217" width="4.125" customWidth="1"/>
    <col min="9218" max="9218" width="18.75" customWidth="1"/>
    <col min="9227" max="9227" width="9.125" customWidth="1"/>
    <col min="9237" max="9240" width="0" hidden="1" customWidth="1"/>
    <col min="9473" max="9473" width="4.125" customWidth="1"/>
    <col min="9474" max="9474" width="18.75" customWidth="1"/>
    <col min="9483" max="9483" width="9.125" customWidth="1"/>
    <col min="9493" max="9496" width="0" hidden="1" customWidth="1"/>
    <col min="9729" max="9729" width="4.125" customWidth="1"/>
    <col min="9730" max="9730" width="18.75" customWidth="1"/>
    <col min="9739" max="9739" width="9.125" customWidth="1"/>
    <col min="9749" max="9752" width="0" hidden="1" customWidth="1"/>
    <col min="9985" max="9985" width="4.125" customWidth="1"/>
    <col min="9986" max="9986" width="18.75" customWidth="1"/>
    <col min="9995" max="9995" width="9.125" customWidth="1"/>
    <col min="10005" max="10008" width="0" hidden="1" customWidth="1"/>
    <col min="10241" max="10241" width="4.125" customWidth="1"/>
    <col min="10242" max="10242" width="18.75" customWidth="1"/>
    <col min="10251" max="10251" width="9.125" customWidth="1"/>
    <col min="10261" max="10264" width="0" hidden="1" customWidth="1"/>
    <col min="10497" max="10497" width="4.125" customWidth="1"/>
    <col min="10498" max="10498" width="18.75" customWidth="1"/>
    <col min="10507" max="10507" width="9.125" customWidth="1"/>
    <col min="10517" max="10520" width="0" hidden="1" customWidth="1"/>
    <col min="10753" max="10753" width="4.125" customWidth="1"/>
    <col min="10754" max="10754" width="18.75" customWidth="1"/>
    <col min="10763" max="10763" width="9.125" customWidth="1"/>
    <col min="10773" max="10776" width="0" hidden="1" customWidth="1"/>
    <col min="11009" max="11009" width="4.125" customWidth="1"/>
    <col min="11010" max="11010" width="18.75" customWidth="1"/>
    <col min="11019" max="11019" width="9.125" customWidth="1"/>
    <col min="11029" max="11032" width="0" hidden="1" customWidth="1"/>
    <col min="11265" max="11265" width="4.125" customWidth="1"/>
    <col min="11266" max="11266" width="18.75" customWidth="1"/>
    <col min="11275" max="11275" width="9.125" customWidth="1"/>
    <col min="11285" max="11288" width="0" hidden="1" customWidth="1"/>
    <col min="11521" max="11521" width="4.125" customWidth="1"/>
    <col min="11522" max="11522" width="18.75" customWidth="1"/>
    <col min="11531" max="11531" width="9.125" customWidth="1"/>
    <col min="11541" max="11544" width="0" hidden="1" customWidth="1"/>
    <col min="11777" max="11777" width="4.125" customWidth="1"/>
    <col min="11778" max="11778" width="18.75" customWidth="1"/>
    <col min="11787" max="11787" width="9.125" customWidth="1"/>
    <col min="11797" max="11800" width="0" hidden="1" customWidth="1"/>
    <col min="12033" max="12033" width="4.125" customWidth="1"/>
    <col min="12034" max="12034" width="18.75" customWidth="1"/>
    <col min="12043" max="12043" width="9.125" customWidth="1"/>
    <col min="12053" max="12056" width="0" hidden="1" customWidth="1"/>
    <col min="12289" max="12289" width="4.125" customWidth="1"/>
    <col min="12290" max="12290" width="18.75" customWidth="1"/>
    <col min="12299" max="12299" width="9.125" customWidth="1"/>
    <col min="12309" max="12312" width="0" hidden="1" customWidth="1"/>
    <col min="12545" max="12545" width="4.125" customWidth="1"/>
    <col min="12546" max="12546" width="18.75" customWidth="1"/>
    <col min="12555" max="12555" width="9.125" customWidth="1"/>
    <col min="12565" max="12568" width="0" hidden="1" customWidth="1"/>
    <col min="12801" max="12801" width="4.125" customWidth="1"/>
    <col min="12802" max="12802" width="18.75" customWidth="1"/>
    <col min="12811" max="12811" width="9.125" customWidth="1"/>
    <col min="12821" max="12824" width="0" hidden="1" customWidth="1"/>
    <col min="13057" max="13057" width="4.125" customWidth="1"/>
    <col min="13058" max="13058" width="18.75" customWidth="1"/>
    <col min="13067" max="13067" width="9.125" customWidth="1"/>
    <col min="13077" max="13080" width="0" hidden="1" customWidth="1"/>
    <col min="13313" max="13313" width="4.125" customWidth="1"/>
    <col min="13314" max="13314" width="18.75" customWidth="1"/>
    <col min="13323" max="13323" width="9.125" customWidth="1"/>
    <col min="13333" max="13336" width="0" hidden="1" customWidth="1"/>
    <col min="13569" max="13569" width="4.125" customWidth="1"/>
    <col min="13570" max="13570" width="18.75" customWidth="1"/>
    <col min="13579" max="13579" width="9.125" customWidth="1"/>
    <col min="13589" max="13592" width="0" hidden="1" customWidth="1"/>
    <col min="13825" max="13825" width="4.125" customWidth="1"/>
    <col min="13826" max="13826" width="18.75" customWidth="1"/>
    <col min="13835" max="13835" width="9.125" customWidth="1"/>
    <col min="13845" max="13848" width="0" hidden="1" customWidth="1"/>
    <col min="14081" max="14081" width="4.125" customWidth="1"/>
    <col min="14082" max="14082" width="18.75" customWidth="1"/>
    <col min="14091" max="14091" width="9.125" customWidth="1"/>
    <col min="14101" max="14104" width="0" hidden="1" customWidth="1"/>
    <col min="14337" max="14337" width="4.125" customWidth="1"/>
    <col min="14338" max="14338" width="18.75" customWidth="1"/>
    <col min="14347" max="14347" width="9.125" customWidth="1"/>
    <col min="14357" max="14360" width="0" hidden="1" customWidth="1"/>
    <col min="14593" max="14593" width="4.125" customWidth="1"/>
    <col min="14594" max="14594" width="18.75" customWidth="1"/>
    <col min="14603" max="14603" width="9.125" customWidth="1"/>
    <col min="14613" max="14616" width="0" hidden="1" customWidth="1"/>
    <col min="14849" max="14849" width="4.125" customWidth="1"/>
    <col min="14850" max="14850" width="18.75" customWidth="1"/>
    <col min="14859" max="14859" width="9.125" customWidth="1"/>
    <col min="14869" max="14872" width="0" hidden="1" customWidth="1"/>
    <col min="15105" max="15105" width="4.125" customWidth="1"/>
    <col min="15106" max="15106" width="18.75" customWidth="1"/>
    <col min="15115" max="15115" width="9.125" customWidth="1"/>
    <col min="15125" max="15128" width="0" hidden="1" customWidth="1"/>
    <col min="15361" max="15361" width="4.125" customWidth="1"/>
    <col min="15362" max="15362" width="18.75" customWidth="1"/>
    <col min="15371" max="15371" width="9.125" customWidth="1"/>
    <col min="15381" max="15384" width="0" hidden="1" customWidth="1"/>
    <col min="15617" max="15617" width="4.125" customWidth="1"/>
    <col min="15618" max="15618" width="18.75" customWidth="1"/>
    <col min="15627" max="15627" width="9.125" customWidth="1"/>
    <col min="15637" max="15640" width="0" hidden="1" customWidth="1"/>
    <col min="15873" max="15873" width="4.125" customWidth="1"/>
    <col min="15874" max="15874" width="18.75" customWidth="1"/>
    <col min="15883" max="15883" width="9.125" customWidth="1"/>
    <col min="15893" max="15896" width="0" hidden="1" customWidth="1"/>
    <col min="16129" max="16129" width="4.125" customWidth="1"/>
    <col min="16130" max="16130" width="18.75" customWidth="1"/>
    <col min="16139" max="16139" width="9.125" customWidth="1"/>
    <col min="16149" max="16152" width="0" hidden="1" customWidth="1"/>
  </cols>
  <sheetData>
    <row r="1" spans="1:24" ht="27.75" x14ac:dyDescent="0.55000000000000004">
      <c r="A1" s="3" t="s">
        <v>0</v>
      </c>
      <c r="B1" s="3"/>
      <c r="C1" s="3"/>
      <c r="D1" s="3"/>
      <c r="E1" s="3"/>
      <c r="F1" s="186" t="s">
        <v>1</v>
      </c>
      <c r="G1" s="186"/>
      <c r="H1" s="186"/>
      <c r="I1" s="186"/>
      <c r="J1" s="186"/>
      <c r="K1" s="186"/>
      <c r="L1" s="186"/>
      <c r="M1" s="186"/>
      <c r="N1" s="186"/>
      <c r="O1" s="3"/>
      <c r="P1" s="3"/>
      <c r="Q1" s="3"/>
      <c r="R1" s="3"/>
      <c r="S1" s="3"/>
      <c r="T1" s="3"/>
      <c r="W1" s="4"/>
      <c r="X1" s="4"/>
    </row>
    <row r="2" spans="1:24" ht="27.75" x14ac:dyDescent="0.55000000000000004">
      <c r="A2" s="5"/>
      <c r="B2" s="6"/>
      <c r="C2" s="5"/>
      <c r="D2" s="5"/>
      <c r="E2" s="5"/>
      <c r="F2" s="5"/>
      <c r="G2" s="7"/>
      <c r="H2" s="8"/>
      <c r="I2" s="9"/>
      <c r="K2" s="9"/>
      <c r="L2" s="9"/>
      <c r="M2" s="9"/>
      <c r="N2" s="3"/>
      <c r="O2" s="4"/>
      <c r="P2" s="4"/>
      <c r="Q2" s="4"/>
      <c r="W2" s="4"/>
      <c r="X2" s="4"/>
    </row>
    <row r="3" spans="1:24" ht="22.5" x14ac:dyDescent="0.55000000000000004">
      <c r="A3" s="10"/>
      <c r="B3" s="10"/>
      <c r="C3" s="11"/>
      <c r="D3" s="11"/>
      <c r="E3" s="11"/>
      <c r="F3" s="11"/>
      <c r="G3" s="11"/>
      <c r="H3" s="12"/>
      <c r="I3" s="187" t="s">
        <v>2</v>
      </c>
      <c r="J3" s="187"/>
      <c r="K3" s="187"/>
      <c r="L3" s="11"/>
      <c r="M3" s="11"/>
      <c r="N3" s="12"/>
      <c r="O3" s="13"/>
      <c r="Q3" s="13"/>
      <c r="R3" s="14"/>
      <c r="S3" s="11"/>
      <c r="T3" s="12"/>
      <c r="U3" s="15"/>
      <c r="V3" s="15"/>
      <c r="W3" s="4"/>
      <c r="X3" s="4"/>
    </row>
    <row r="4" spans="1:24" ht="23.25" customHeight="1" x14ac:dyDescent="0.2">
      <c r="A4" s="188" t="s">
        <v>3</v>
      </c>
      <c r="B4" s="191" t="s">
        <v>4</v>
      </c>
      <c r="C4" s="194" t="s">
        <v>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16"/>
      <c r="V4" s="16"/>
      <c r="W4" s="17"/>
      <c r="X4" s="17"/>
    </row>
    <row r="5" spans="1:24" ht="23.25" customHeight="1" x14ac:dyDescent="0.2">
      <c r="A5" s="189"/>
      <c r="B5" s="192"/>
      <c r="C5" s="197" t="s">
        <v>6</v>
      </c>
      <c r="D5" s="197" t="s">
        <v>7</v>
      </c>
      <c r="E5" s="197" t="s">
        <v>8</v>
      </c>
      <c r="F5" s="199" t="s">
        <v>9</v>
      </c>
      <c r="G5" s="197" t="s">
        <v>10</v>
      </c>
      <c r="H5" s="197" t="s">
        <v>11</v>
      </c>
      <c r="I5" s="197" t="s">
        <v>12</v>
      </c>
      <c r="J5" s="197" t="s">
        <v>13</v>
      </c>
      <c r="K5" s="203" t="s">
        <v>14</v>
      </c>
      <c r="L5" s="197" t="s">
        <v>15</v>
      </c>
      <c r="M5" s="197" t="s">
        <v>16</v>
      </c>
      <c r="N5" s="197" t="s">
        <v>17</v>
      </c>
      <c r="O5" s="197" t="s">
        <v>18</v>
      </c>
      <c r="P5" s="197" t="s">
        <v>19</v>
      </c>
      <c r="Q5" s="197" t="s">
        <v>20</v>
      </c>
      <c r="R5" s="197" t="s">
        <v>21</v>
      </c>
      <c r="S5" s="197" t="s">
        <v>22</v>
      </c>
      <c r="T5" s="197" t="s">
        <v>23</v>
      </c>
      <c r="U5" s="18"/>
      <c r="V5" s="18"/>
      <c r="W5" s="18"/>
      <c r="X5" s="18"/>
    </row>
    <row r="6" spans="1:24" ht="15.75" customHeight="1" x14ac:dyDescent="0.2">
      <c r="A6" s="190"/>
      <c r="B6" s="193"/>
      <c r="C6" s="198"/>
      <c r="D6" s="198"/>
      <c r="E6" s="198"/>
      <c r="F6" s="200"/>
      <c r="G6" s="198"/>
      <c r="H6" s="198"/>
      <c r="I6" s="198"/>
      <c r="J6" s="198"/>
      <c r="K6" s="204"/>
      <c r="L6" s="198"/>
      <c r="M6" s="198"/>
      <c r="N6" s="198"/>
      <c r="O6" s="198"/>
      <c r="P6" s="198"/>
      <c r="Q6" s="198"/>
      <c r="R6" s="198"/>
      <c r="S6" s="198"/>
      <c r="T6" s="198"/>
      <c r="U6" s="19" t="e">
        <f>AVERAGE(C6:T6)</f>
        <v>#DIV/0!</v>
      </c>
      <c r="V6" s="19" t="e">
        <f>STDEV(C6:T6)/U6*100</f>
        <v>#DIV/0!</v>
      </c>
      <c r="W6" s="20" t="e">
        <f>AVERAGE(#REF!)</f>
        <v>#REF!</v>
      </c>
      <c r="X6" s="20" t="e">
        <f>STDEV(#REF!)/W6*100</f>
        <v>#REF!</v>
      </c>
    </row>
    <row r="7" spans="1:24" ht="15.75" customHeight="1" x14ac:dyDescent="0.2">
      <c r="A7" s="21" t="s">
        <v>24</v>
      </c>
      <c r="B7" s="22" t="s">
        <v>25</v>
      </c>
      <c r="C7" s="20">
        <v>94.3</v>
      </c>
      <c r="D7" s="23">
        <v>88.3</v>
      </c>
      <c r="E7" s="20">
        <v>91</v>
      </c>
      <c r="F7" s="24"/>
      <c r="G7" s="20">
        <v>95.1</v>
      </c>
      <c r="H7" s="23">
        <v>95.4</v>
      </c>
      <c r="I7" s="25">
        <v>97.9</v>
      </c>
      <c r="J7" s="20">
        <v>101.6</v>
      </c>
      <c r="K7" s="23">
        <v>91.1</v>
      </c>
      <c r="L7" s="20">
        <v>100.2</v>
      </c>
      <c r="M7" s="23">
        <v>98.6</v>
      </c>
      <c r="N7" s="20">
        <v>98.3</v>
      </c>
      <c r="O7" s="20">
        <v>101.4</v>
      </c>
      <c r="P7" s="20">
        <v>92.3</v>
      </c>
      <c r="Q7" s="20">
        <v>94.9</v>
      </c>
      <c r="R7" s="20">
        <v>94.1</v>
      </c>
      <c r="S7" s="23">
        <v>93.2</v>
      </c>
      <c r="T7" s="19">
        <v>91.3</v>
      </c>
      <c r="U7" s="19">
        <f t="shared" ref="U7:U42" si="0">AVERAGE(C7:T7)</f>
        <v>95.235294117647072</v>
      </c>
      <c r="V7" s="19">
        <f t="shared" ref="V7:V42" si="1">STDEV(C7:T7)/U7*100</f>
        <v>4.106201649506958</v>
      </c>
      <c r="W7" s="20" t="e">
        <f>AVERAGE(#REF!)</f>
        <v>#REF!</v>
      </c>
      <c r="X7" s="20" t="e">
        <f>STDEV(#REF!)/W7*100</f>
        <v>#REF!</v>
      </c>
    </row>
    <row r="8" spans="1:24" ht="15.75" customHeight="1" x14ac:dyDescent="0.2">
      <c r="A8" s="26" t="s">
        <v>26</v>
      </c>
      <c r="B8" s="27" t="s">
        <v>27</v>
      </c>
      <c r="C8" s="28">
        <v>93.8</v>
      </c>
      <c r="D8" s="23">
        <v>87.7</v>
      </c>
      <c r="E8" s="29">
        <v>90.3</v>
      </c>
      <c r="F8" s="30"/>
      <c r="G8" s="29">
        <v>94.5</v>
      </c>
      <c r="H8" s="31">
        <v>95.3</v>
      </c>
      <c r="I8" s="32">
        <v>97.7</v>
      </c>
      <c r="J8" s="33">
        <v>101.8</v>
      </c>
      <c r="K8" s="23">
        <v>90.4</v>
      </c>
      <c r="L8" s="29">
        <v>99.9</v>
      </c>
      <c r="M8" s="29">
        <v>98.2</v>
      </c>
      <c r="N8" s="33">
        <v>98.1</v>
      </c>
      <c r="O8" s="28">
        <v>101.6</v>
      </c>
      <c r="P8" s="28">
        <v>91.9</v>
      </c>
      <c r="Q8" s="33">
        <v>94.6</v>
      </c>
      <c r="R8" s="29">
        <v>93.9</v>
      </c>
      <c r="S8" s="31">
        <v>92.6</v>
      </c>
      <c r="T8" s="33">
        <v>90.8</v>
      </c>
      <c r="U8" s="19">
        <f t="shared" si="0"/>
        <v>94.888235294117635</v>
      </c>
      <c r="V8" s="19">
        <f t="shared" si="1"/>
        <v>4.3566913457550243</v>
      </c>
      <c r="W8" s="20" t="e">
        <f>AVERAGE(#REF!)</f>
        <v>#REF!</v>
      </c>
      <c r="X8" s="20" t="e">
        <f>STDEV(#REF!)/W8*100</f>
        <v>#REF!</v>
      </c>
    </row>
    <row r="9" spans="1:24" ht="15.75" customHeight="1" x14ac:dyDescent="0.2">
      <c r="A9" s="26" t="s">
        <v>28</v>
      </c>
      <c r="B9" s="34" t="s">
        <v>29</v>
      </c>
      <c r="C9" s="33">
        <v>102.7</v>
      </c>
      <c r="D9" s="23">
        <v>93.3</v>
      </c>
      <c r="E9" s="31">
        <v>104.4</v>
      </c>
      <c r="F9" s="30"/>
      <c r="G9" s="31">
        <v>96.6</v>
      </c>
      <c r="H9" s="31">
        <v>102.5</v>
      </c>
      <c r="I9" s="35">
        <v>99.1</v>
      </c>
      <c r="J9" s="33">
        <v>106</v>
      </c>
      <c r="K9" s="23">
        <v>102.4</v>
      </c>
      <c r="L9" s="31">
        <v>102.3</v>
      </c>
      <c r="M9" s="31">
        <v>104</v>
      </c>
      <c r="N9" s="33">
        <v>102.6</v>
      </c>
      <c r="O9" s="33">
        <v>106</v>
      </c>
      <c r="P9" s="33">
        <v>98.3</v>
      </c>
      <c r="Q9" s="33">
        <v>100.7</v>
      </c>
      <c r="R9" s="31">
        <v>101.6</v>
      </c>
      <c r="S9" s="31">
        <v>102.7</v>
      </c>
      <c r="T9" s="33">
        <v>98.7</v>
      </c>
      <c r="U9" s="19">
        <f t="shared" si="0"/>
        <v>101.40588235294116</v>
      </c>
      <c r="V9" s="19">
        <f t="shared" si="1"/>
        <v>3.2826022278903229</v>
      </c>
      <c r="W9" s="20" t="e">
        <f>AVERAGE(#REF!)</f>
        <v>#REF!</v>
      </c>
      <c r="X9" s="20" t="e">
        <f>STDEV(#REF!)/W9*100</f>
        <v>#REF!</v>
      </c>
    </row>
    <row r="10" spans="1:24" ht="15.75" customHeight="1" x14ac:dyDescent="0.2">
      <c r="A10" s="26" t="s">
        <v>30</v>
      </c>
      <c r="B10" s="36" t="s">
        <v>31</v>
      </c>
      <c r="C10" s="33">
        <v>92.3</v>
      </c>
      <c r="D10" s="23">
        <v>89.7</v>
      </c>
      <c r="E10" s="31">
        <v>93</v>
      </c>
      <c r="F10" s="30"/>
      <c r="G10" s="31">
        <v>104.1</v>
      </c>
      <c r="H10" s="31">
        <v>95.3</v>
      </c>
      <c r="I10" s="35">
        <v>90.3</v>
      </c>
      <c r="J10" s="33">
        <v>95.4</v>
      </c>
      <c r="K10" s="23">
        <v>89.5</v>
      </c>
      <c r="L10" s="31">
        <v>88.9</v>
      </c>
      <c r="M10" s="31">
        <v>97.3</v>
      </c>
      <c r="N10" s="33">
        <v>100.6</v>
      </c>
      <c r="O10" s="33">
        <v>109.2</v>
      </c>
      <c r="P10" s="33">
        <v>97.5</v>
      </c>
      <c r="Q10" s="33">
        <v>93.6</v>
      </c>
      <c r="R10" s="31">
        <v>96.5</v>
      </c>
      <c r="S10" s="33">
        <v>105</v>
      </c>
      <c r="T10" s="33">
        <v>92.3</v>
      </c>
      <c r="U10" s="19">
        <f t="shared" si="0"/>
        <v>95.911764705882334</v>
      </c>
      <c r="V10" s="19">
        <f t="shared" si="1"/>
        <v>6.1345524930457103</v>
      </c>
      <c r="W10" s="20" t="e">
        <f>AVERAGE(#REF!)</f>
        <v>#REF!</v>
      </c>
      <c r="X10" s="20" t="e">
        <f>STDEV(#REF!)/W10*100</f>
        <v>#REF!</v>
      </c>
    </row>
    <row r="11" spans="1:24" ht="15.75" customHeight="1" x14ac:dyDescent="0.2">
      <c r="A11" s="26" t="s">
        <v>32</v>
      </c>
      <c r="B11" s="34" t="s">
        <v>33</v>
      </c>
      <c r="C11" s="33">
        <v>58</v>
      </c>
      <c r="D11" s="23">
        <v>80.2</v>
      </c>
      <c r="E11" s="31">
        <v>87.3</v>
      </c>
      <c r="F11" s="30"/>
      <c r="G11" s="31">
        <v>88.9</v>
      </c>
      <c r="H11" s="31">
        <v>82.8</v>
      </c>
      <c r="I11" s="35">
        <v>108.6</v>
      </c>
      <c r="J11" s="33">
        <v>62.3</v>
      </c>
      <c r="K11" s="23">
        <v>55.9</v>
      </c>
      <c r="L11" s="31">
        <v>56.5</v>
      </c>
      <c r="M11" s="31">
        <v>82.4</v>
      </c>
      <c r="N11" s="33">
        <v>52.8</v>
      </c>
      <c r="O11" s="33">
        <v>62.4</v>
      </c>
      <c r="P11" s="33">
        <v>60</v>
      </c>
      <c r="Q11" s="33">
        <v>77.900000000000006</v>
      </c>
      <c r="R11" s="31">
        <v>83.9</v>
      </c>
      <c r="S11" s="31">
        <v>55.3</v>
      </c>
      <c r="T11" s="33">
        <v>76.7</v>
      </c>
      <c r="U11" s="19">
        <f t="shared" si="0"/>
        <v>72.464705882352931</v>
      </c>
      <c r="V11" s="19">
        <f t="shared" si="1"/>
        <v>21.87222399353568</v>
      </c>
      <c r="W11" s="20" t="e">
        <f>AVERAGE(#REF!)</f>
        <v>#REF!</v>
      </c>
      <c r="X11" s="20" t="e">
        <f>STDEV(#REF!)/W11*100</f>
        <v>#REF!</v>
      </c>
    </row>
    <row r="12" spans="1:24" ht="15.75" customHeight="1" x14ac:dyDescent="0.2">
      <c r="A12" s="26" t="s">
        <v>34</v>
      </c>
      <c r="B12" s="36" t="s">
        <v>35</v>
      </c>
      <c r="C12" s="33">
        <v>93.5</v>
      </c>
      <c r="D12" s="23">
        <v>93.7</v>
      </c>
      <c r="E12" s="31">
        <v>90.8</v>
      </c>
      <c r="F12" s="30"/>
      <c r="G12" s="31">
        <v>91.6</v>
      </c>
      <c r="H12" s="31">
        <v>100</v>
      </c>
      <c r="I12" s="35">
        <v>96</v>
      </c>
      <c r="J12" s="33">
        <v>105</v>
      </c>
      <c r="K12" s="23">
        <v>98.9</v>
      </c>
      <c r="L12" s="31">
        <v>102.2</v>
      </c>
      <c r="M12" s="31">
        <v>108.6</v>
      </c>
      <c r="N12" s="33">
        <v>104.3</v>
      </c>
      <c r="O12" s="33">
        <v>109.7</v>
      </c>
      <c r="P12" s="33">
        <v>95.4</v>
      </c>
      <c r="Q12" s="33">
        <v>97</v>
      </c>
      <c r="R12" s="31">
        <v>92.7</v>
      </c>
      <c r="S12" s="31">
        <v>93.7</v>
      </c>
      <c r="T12" s="33">
        <v>102.3</v>
      </c>
      <c r="U12" s="19">
        <f t="shared" si="0"/>
        <v>98.552941176470611</v>
      </c>
      <c r="V12" s="19">
        <f t="shared" si="1"/>
        <v>6.0220090769837284</v>
      </c>
      <c r="W12" s="20" t="e">
        <f>AVERAGE(#REF!)</f>
        <v>#REF!</v>
      </c>
      <c r="X12" s="20" t="e">
        <f>STDEV(#REF!)/W12*100</f>
        <v>#REF!</v>
      </c>
    </row>
    <row r="13" spans="1:24" ht="15.75" customHeight="1" x14ac:dyDescent="0.2">
      <c r="A13" s="26" t="s">
        <v>36</v>
      </c>
      <c r="B13" s="34" t="s">
        <v>37</v>
      </c>
      <c r="C13" s="33">
        <v>94</v>
      </c>
      <c r="D13" s="23">
        <v>90.2</v>
      </c>
      <c r="E13" s="31">
        <v>94.2</v>
      </c>
      <c r="F13" s="30"/>
      <c r="G13" s="31">
        <v>92.9</v>
      </c>
      <c r="H13" s="31">
        <v>94.4</v>
      </c>
      <c r="I13" s="35">
        <v>95.7</v>
      </c>
      <c r="J13" s="33">
        <v>96.9</v>
      </c>
      <c r="K13" s="23">
        <v>93.5</v>
      </c>
      <c r="L13" s="31">
        <v>95</v>
      </c>
      <c r="M13" s="31">
        <v>94.6</v>
      </c>
      <c r="N13" s="33">
        <v>92.6</v>
      </c>
      <c r="O13" s="33">
        <v>99.3</v>
      </c>
      <c r="P13" s="33">
        <v>99.9</v>
      </c>
      <c r="Q13" s="33">
        <v>98</v>
      </c>
      <c r="R13" s="31">
        <v>98.7</v>
      </c>
      <c r="S13" s="31">
        <v>99.8</v>
      </c>
      <c r="T13" s="33">
        <v>98</v>
      </c>
      <c r="U13" s="19">
        <f t="shared" si="0"/>
        <v>95.747058823529414</v>
      </c>
      <c r="V13" s="19">
        <f t="shared" si="1"/>
        <v>2.9708882391563813</v>
      </c>
      <c r="W13" s="20" t="e">
        <f>AVERAGE(#REF!)</f>
        <v>#REF!</v>
      </c>
      <c r="X13" s="20" t="e">
        <f>STDEV(#REF!)/W13*100</f>
        <v>#REF!</v>
      </c>
    </row>
    <row r="14" spans="1:24" ht="15.75" customHeight="1" x14ac:dyDescent="0.2">
      <c r="A14" s="26" t="s">
        <v>38</v>
      </c>
      <c r="B14" s="36" t="s">
        <v>39</v>
      </c>
      <c r="C14" s="33">
        <v>97.4</v>
      </c>
      <c r="D14" s="23">
        <v>77.3</v>
      </c>
      <c r="E14" s="31">
        <v>75.7</v>
      </c>
      <c r="F14" s="30"/>
      <c r="G14" s="31">
        <v>84.2</v>
      </c>
      <c r="H14" s="31">
        <v>110.2</v>
      </c>
      <c r="I14" s="35">
        <v>108.8</v>
      </c>
      <c r="J14" s="33">
        <v>117.8</v>
      </c>
      <c r="K14" s="23">
        <v>86.7</v>
      </c>
      <c r="L14" s="31">
        <v>121.6</v>
      </c>
      <c r="M14" s="31">
        <v>96.7</v>
      </c>
      <c r="N14" s="33">
        <v>92.7</v>
      </c>
      <c r="O14" s="33">
        <v>90</v>
      </c>
      <c r="P14" s="33">
        <v>88.3</v>
      </c>
      <c r="Q14" s="33">
        <v>93.4</v>
      </c>
      <c r="R14" s="33">
        <v>92</v>
      </c>
      <c r="S14" s="31">
        <v>78.7</v>
      </c>
      <c r="T14" s="33">
        <v>89.8</v>
      </c>
      <c r="U14" s="19">
        <f t="shared" si="0"/>
        <v>94.194117647058818</v>
      </c>
      <c r="V14" s="19">
        <f t="shared" si="1"/>
        <v>14.286000699899429</v>
      </c>
      <c r="W14" s="20" t="e">
        <f>AVERAGE(#REF!)</f>
        <v>#REF!</v>
      </c>
      <c r="X14" s="20" t="e">
        <f>STDEV(#REF!)/W14*100</f>
        <v>#REF!</v>
      </c>
    </row>
    <row r="15" spans="1:24" ht="15.75" customHeight="1" x14ac:dyDescent="0.2">
      <c r="A15" s="26" t="s">
        <v>40</v>
      </c>
      <c r="B15" s="36" t="s">
        <v>41</v>
      </c>
      <c r="C15" s="33">
        <v>85.6</v>
      </c>
      <c r="D15" s="23">
        <v>80.5</v>
      </c>
      <c r="E15" s="31">
        <v>78.400000000000006</v>
      </c>
      <c r="F15" s="30"/>
      <c r="G15" s="31">
        <v>76.599999999999994</v>
      </c>
      <c r="H15" s="31">
        <v>77.099999999999994</v>
      </c>
      <c r="I15" s="35">
        <v>95.8</v>
      </c>
      <c r="J15" s="33">
        <v>101.4</v>
      </c>
      <c r="K15" s="23">
        <v>77.7</v>
      </c>
      <c r="L15" s="31">
        <v>101.3</v>
      </c>
      <c r="M15" s="31">
        <v>92.9</v>
      </c>
      <c r="N15" s="33">
        <v>97.9</v>
      </c>
      <c r="O15" s="33">
        <v>98.2</v>
      </c>
      <c r="P15" s="33">
        <v>80.900000000000006</v>
      </c>
      <c r="Q15" s="33">
        <v>90.2</v>
      </c>
      <c r="R15" s="31">
        <v>83.7</v>
      </c>
      <c r="S15" s="31">
        <v>88.4</v>
      </c>
      <c r="T15" s="33">
        <v>76.3</v>
      </c>
      <c r="U15" s="19">
        <f t="shared" si="0"/>
        <v>87.229411764705901</v>
      </c>
      <c r="V15" s="19">
        <f t="shared" si="1"/>
        <v>10.542364967181554</v>
      </c>
      <c r="W15" s="20" t="e">
        <f>AVERAGE(#REF!)</f>
        <v>#REF!</v>
      </c>
      <c r="X15" s="20" t="e">
        <f>STDEV(#REF!)/W15*100</f>
        <v>#REF!</v>
      </c>
    </row>
    <row r="16" spans="1:24" ht="15.75" customHeight="1" x14ac:dyDescent="0.2">
      <c r="A16" s="26" t="s">
        <v>42</v>
      </c>
      <c r="B16" s="36" t="s">
        <v>43</v>
      </c>
      <c r="C16" s="33">
        <v>97.2</v>
      </c>
      <c r="D16" s="23">
        <v>94.9</v>
      </c>
      <c r="E16" s="31">
        <v>101.6</v>
      </c>
      <c r="F16" s="30"/>
      <c r="G16" s="31">
        <v>130.4</v>
      </c>
      <c r="H16" s="31">
        <v>115.1</v>
      </c>
      <c r="I16" s="35">
        <v>110.5</v>
      </c>
      <c r="J16" s="33">
        <v>98.8</v>
      </c>
      <c r="K16" s="23">
        <v>101.9</v>
      </c>
      <c r="L16" s="31">
        <v>108</v>
      </c>
      <c r="M16" s="31">
        <v>104</v>
      </c>
      <c r="N16" s="33">
        <v>100.2</v>
      </c>
      <c r="O16" s="33">
        <v>105</v>
      </c>
      <c r="P16" s="33">
        <v>106.4</v>
      </c>
      <c r="Q16" s="33">
        <v>101.2</v>
      </c>
      <c r="R16" s="31">
        <v>103.4</v>
      </c>
      <c r="S16" s="31">
        <v>103.2</v>
      </c>
      <c r="T16" s="33">
        <v>98.4</v>
      </c>
      <c r="U16" s="19">
        <f t="shared" si="0"/>
        <v>104.71764705882356</v>
      </c>
      <c r="V16" s="19">
        <f t="shared" si="1"/>
        <v>7.9083833301495776</v>
      </c>
      <c r="W16" s="20" t="e">
        <f>AVERAGE(#REF!)</f>
        <v>#REF!</v>
      </c>
      <c r="X16" s="20" t="e">
        <f>STDEV(#REF!)/W16*100</f>
        <v>#REF!</v>
      </c>
    </row>
    <row r="17" spans="1:24" ht="15.75" customHeight="1" x14ac:dyDescent="0.2">
      <c r="A17" s="26" t="s">
        <v>44</v>
      </c>
      <c r="B17" s="36" t="s">
        <v>45</v>
      </c>
      <c r="C17" s="33">
        <v>119.7</v>
      </c>
      <c r="D17" s="23">
        <v>105.8</v>
      </c>
      <c r="E17" s="31">
        <v>108.8</v>
      </c>
      <c r="F17" s="30"/>
      <c r="G17" s="31">
        <v>110.3</v>
      </c>
      <c r="H17" s="31">
        <v>119</v>
      </c>
      <c r="I17" s="35">
        <v>124</v>
      </c>
      <c r="J17" s="33">
        <v>124.6</v>
      </c>
      <c r="K17" s="23">
        <v>106.6</v>
      </c>
      <c r="L17" s="31">
        <v>112.7</v>
      </c>
      <c r="M17" s="31">
        <v>105.9</v>
      </c>
      <c r="N17" s="33">
        <v>125.1</v>
      </c>
      <c r="O17" s="33">
        <v>143.6</v>
      </c>
      <c r="P17" s="33">
        <v>103.5</v>
      </c>
      <c r="Q17" s="33">
        <v>101.8</v>
      </c>
      <c r="R17" s="31">
        <v>109.8</v>
      </c>
      <c r="S17" s="31">
        <v>117.3</v>
      </c>
      <c r="T17" s="33">
        <v>96.6</v>
      </c>
      <c r="U17" s="19">
        <f t="shared" si="0"/>
        <v>113.82941176470587</v>
      </c>
      <c r="V17" s="19">
        <f t="shared" si="1"/>
        <v>10.038499465302673</v>
      </c>
      <c r="W17" s="20" t="e">
        <f>AVERAGE(#REF!)</f>
        <v>#REF!</v>
      </c>
      <c r="X17" s="20" t="e">
        <f>STDEV(#REF!)/W17*100</f>
        <v>#REF!</v>
      </c>
    </row>
    <row r="18" spans="1:24" ht="15.75" customHeight="1" x14ac:dyDescent="0.2">
      <c r="A18" s="26" t="s">
        <v>46</v>
      </c>
      <c r="B18" s="27" t="s">
        <v>47</v>
      </c>
      <c r="C18" s="28">
        <v>107.1</v>
      </c>
      <c r="D18" s="23">
        <v>106.8</v>
      </c>
      <c r="E18" s="29">
        <v>105.5</v>
      </c>
      <c r="F18" s="30"/>
      <c r="G18" s="29">
        <v>106.1</v>
      </c>
      <c r="H18" s="31">
        <v>97.8</v>
      </c>
      <c r="I18" s="32">
        <v>101.9</v>
      </c>
      <c r="J18" s="33">
        <v>97.7</v>
      </c>
      <c r="K18" s="23">
        <v>106.9</v>
      </c>
      <c r="L18" s="29">
        <v>106.2</v>
      </c>
      <c r="M18" s="29">
        <v>106</v>
      </c>
      <c r="N18" s="33">
        <v>102.6</v>
      </c>
      <c r="O18" s="28">
        <v>98.9</v>
      </c>
      <c r="P18" s="28">
        <v>99</v>
      </c>
      <c r="Q18" s="33">
        <v>101.4</v>
      </c>
      <c r="R18" s="29">
        <v>97.3</v>
      </c>
      <c r="S18" s="31">
        <v>109.5</v>
      </c>
      <c r="T18" s="33">
        <v>99.3</v>
      </c>
      <c r="U18" s="19">
        <f t="shared" si="0"/>
        <v>102.94117647058823</v>
      </c>
      <c r="V18" s="19">
        <f t="shared" si="1"/>
        <v>3.9294944370252312</v>
      </c>
      <c r="W18" s="20" t="e">
        <f>AVERAGE(#REF!)</f>
        <v>#REF!</v>
      </c>
      <c r="X18" s="20" t="e">
        <f>STDEV(#REF!)/W18*100</f>
        <v>#REF!</v>
      </c>
    </row>
    <row r="19" spans="1:24" ht="15.75" customHeight="1" x14ac:dyDescent="0.2">
      <c r="A19" s="21" t="s">
        <v>48</v>
      </c>
      <c r="B19" s="22" t="s">
        <v>49</v>
      </c>
      <c r="C19" s="20">
        <v>110.1</v>
      </c>
      <c r="D19" s="23">
        <v>129.69999999999999</v>
      </c>
      <c r="E19" s="23">
        <v>131.5</v>
      </c>
      <c r="F19" s="24"/>
      <c r="G19" s="23">
        <v>101</v>
      </c>
      <c r="H19" s="23">
        <v>118.6</v>
      </c>
      <c r="I19" s="37">
        <v>111.1</v>
      </c>
      <c r="J19" s="20">
        <v>130.69999999999999</v>
      </c>
      <c r="K19" s="23">
        <v>127.2</v>
      </c>
      <c r="L19" s="23">
        <v>111.9</v>
      </c>
      <c r="M19" s="23">
        <v>101.1</v>
      </c>
      <c r="N19" s="20">
        <v>121.1</v>
      </c>
      <c r="O19" s="20">
        <v>138.69999999999999</v>
      </c>
      <c r="P19" s="20">
        <v>131.69999999999999</v>
      </c>
      <c r="Q19" s="20">
        <v>129.69999999999999</v>
      </c>
      <c r="R19" s="23">
        <v>131.69999999999999</v>
      </c>
      <c r="S19" s="23">
        <v>121.1</v>
      </c>
      <c r="T19" s="38">
        <v>107.1</v>
      </c>
      <c r="U19" s="19">
        <f t="shared" si="0"/>
        <v>120.82352941176471</v>
      </c>
      <c r="V19" s="19">
        <f t="shared" si="1"/>
        <v>9.7722053029731661</v>
      </c>
      <c r="W19" s="20" t="e">
        <f>AVERAGE(#REF!)</f>
        <v>#REF!</v>
      </c>
      <c r="X19" s="20" t="e">
        <f>STDEV(#REF!)/W19*100</f>
        <v>#REF!</v>
      </c>
    </row>
    <row r="20" spans="1:24" ht="15.75" customHeight="1" x14ac:dyDescent="0.2">
      <c r="A20" s="39" t="s">
        <v>50</v>
      </c>
      <c r="B20" s="22" t="s">
        <v>51</v>
      </c>
      <c r="C20" s="20">
        <v>89.9</v>
      </c>
      <c r="D20" s="20">
        <v>90.1</v>
      </c>
      <c r="E20" s="23">
        <v>93.8</v>
      </c>
      <c r="F20" s="24"/>
      <c r="G20" s="23">
        <v>96.9</v>
      </c>
      <c r="H20" s="20">
        <v>92.1</v>
      </c>
      <c r="I20" s="37">
        <v>96.4</v>
      </c>
      <c r="J20" s="20">
        <v>114.3</v>
      </c>
      <c r="K20" s="23">
        <v>92.3</v>
      </c>
      <c r="L20" s="23">
        <v>98.9</v>
      </c>
      <c r="M20" s="23">
        <v>97.4</v>
      </c>
      <c r="N20" s="20">
        <v>114.5</v>
      </c>
      <c r="O20" s="20">
        <v>118</v>
      </c>
      <c r="P20" s="20">
        <v>106.3</v>
      </c>
      <c r="Q20" s="20">
        <v>116.2</v>
      </c>
      <c r="R20" s="23">
        <v>102.7</v>
      </c>
      <c r="S20" s="20">
        <v>101.8</v>
      </c>
      <c r="T20" s="38">
        <v>105.5</v>
      </c>
      <c r="U20" s="19">
        <f t="shared" si="0"/>
        <v>101.59411764705882</v>
      </c>
      <c r="V20" s="19">
        <f t="shared" si="1"/>
        <v>9.3027267233124586</v>
      </c>
      <c r="W20" s="20" t="e">
        <f>AVERAGE(#REF!)</f>
        <v>#REF!</v>
      </c>
      <c r="X20" s="20" t="e">
        <f>STDEV(#REF!)/W20*100</f>
        <v>#REF!</v>
      </c>
    </row>
    <row r="21" spans="1:24" ht="15.75" customHeight="1" x14ac:dyDescent="0.2">
      <c r="A21" s="26" t="s">
        <v>52</v>
      </c>
      <c r="B21" s="36" t="s">
        <v>53</v>
      </c>
      <c r="C21" s="28">
        <v>89.8</v>
      </c>
      <c r="D21" s="20">
        <v>87.4</v>
      </c>
      <c r="E21" s="28">
        <v>95.9</v>
      </c>
      <c r="F21" s="30"/>
      <c r="G21" s="29">
        <v>100.2</v>
      </c>
      <c r="H21" s="33">
        <v>93.7</v>
      </c>
      <c r="I21" s="32">
        <v>101.8</v>
      </c>
      <c r="J21" s="33">
        <v>116</v>
      </c>
      <c r="K21" s="23">
        <v>90.7</v>
      </c>
      <c r="L21" s="29">
        <v>97.6</v>
      </c>
      <c r="M21" s="29">
        <v>97.6</v>
      </c>
      <c r="N21" s="33">
        <v>114</v>
      </c>
      <c r="O21" s="28">
        <v>121.7</v>
      </c>
      <c r="P21" s="28">
        <v>105.8</v>
      </c>
      <c r="Q21" s="33">
        <v>108.1</v>
      </c>
      <c r="R21" s="29">
        <v>99.6</v>
      </c>
      <c r="S21" s="31">
        <v>103.4</v>
      </c>
      <c r="T21" s="33">
        <v>107.8</v>
      </c>
      <c r="U21" s="19">
        <f t="shared" si="0"/>
        <v>101.82941176470588</v>
      </c>
      <c r="V21" s="19">
        <f t="shared" si="1"/>
        <v>9.3757150753314846</v>
      </c>
      <c r="W21" s="20" t="e">
        <f>AVERAGE(#REF!)</f>
        <v>#REF!</v>
      </c>
      <c r="X21" s="20" t="e">
        <f>STDEV(#REF!)/W21*100</f>
        <v>#REF!</v>
      </c>
    </row>
    <row r="22" spans="1:24" ht="15.75" customHeight="1" x14ac:dyDescent="0.2">
      <c r="A22" s="26" t="s">
        <v>54</v>
      </c>
      <c r="B22" s="34" t="s">
        <v>55</v>
      </c>
      <c r="C22" s="33">
        <v>91.1</v>
      </c>
      <c r="D22" s="23">
        <v>100.3</v>
      </c>
      <c r="E22" s="31">
        <v>94.5</v>
      </c>
      <c r="F22" s="30"/>
      <c r="G22" s="31">
        <v>151.69999999999999</v>
      </c>
      <c r="H22" s="31">
        <v>97.1</v>
      </c>
      <c r="I22" s="35">
        <v>118.6</v>
      </c>
      <c r="J22" s="33">
        <v>110.3</v>
      </c>
      <c r="K22" s="23">
        <v>103.9</v>
      </c>
      <c r="L22" s="31">
        <v>90.5</v>
      </c>
      <c r="M22" s="31">
        <v>118.3</v>
      </c>
      <c r="N22" s="33">
        <v>97.9</v>
      </c>
      <c r="O22" s="33">
        <v>112.5</v>
      </c>
      <c r="P22" s="33">
        <v>103.3</v>
      </c>
      <c r="Q22" s="33">
        <v>96.9</v>
      </c>
      <c r="R22" s="31">
        <v>108.9</v>
      </c>
      <c r="S22" s="31">
        <v>97.6</v>
      </c>
      <c r="T22" s="33">
        <v>93</v>
      </c>
      <c r="U22" s="19">
        <f t="shared" si="0"/>
        <v>105.08235294117648</v>
      </c>
      <c r="V22" s="19">
        <f t="shared" si="1"/>
        <v>14.193528169566772</v>
      </c>
      <c r="W22" s="20" t="e">
        <f>AVERAGE(#REF!)</f>
        <v>#REF!</v>
      </c>
      <c r="X22" s="20" t="e">
        <f>STDEV(#REF!)/W22*100</f>
        <v>#REF!</v>
      </c>
    </row>
    <row r="23" spans="1:24" ht="15.75" customHeight="1" x14ac:dyDescent="0.2">
      <c r="A23" s="26" t="s">
        <v>56</v>
      </c>
      <c r="B23" s="34" t="s">
        <v>53</v>
      </c>
      <c r="C23" s="33">
        <v>87.3</v>
      </c>
      <c r="D23" s="23">
        <v>83.1</v>
      </c>
      <c r="E23" s="31">
        <v>96.3</v>
      </c>
      <c r="F23" s="30"/>
      <c r="G23" s="31">
        <v>94</v>
      </c>
      <c r="H23" s="31">
        <v>93.4</v>
      </c>
      <c r="I23" s="35">
        <v>101.5</v>
      </c>
      <c r="J23" s="33">
        <v>116.8</v>
      </c>
      <c r="K23" s="23">
        <v>89.8</v>
      </c>
      <c r="L23" s="31">
        <v>98.4</v>
      </c>
      <c r="M23" s="31">
        <v>95.3</v>
      </c>
      <c r="N23" s="33">
        <v>115.6</v>
      </c>
      <c r="O23" s="33">
        <v>124.2</v>
      </c>
      <c r="P23" s="33">
        <v>106.2</v>
      </c>
      <c r="Q23" s="33">
        <v>110</v>
      </c>
      <c r="R23" s="31">
        <v>98.5</v>
      </c>
      <c r="S23" s="31">
        <v>104.5</v>
      </c>
      <c r="T23" s="33">
        <v>110.2</v>
      </c>
      <c r="U23" s="19">
        <f t="shared" si="0"/>
        <v>101.47647058823529</v>
      </c>
      <c r="V23" s="19">
        <f t="shared" si="1"/>
        <v>11.045865578385715</v>
      </c>
      <c r="W23" s="20" t="e">
        <f>AVERAGE(#REF!)</f>
        <v>#REF!</v>
      </c>
      <c r="X23" s="20" t="e">
        <f>STDEV(#REF!)/W23*100</f>
        <v>#REF!</v>
      </c>
    </row>
    <row r="24" spans="1:24" ht="15.75" customHeight="1" x14ac:dyDescent="0.2">
      <c r="A24" s="26" t="s">
        <v>57</v>
      </c>
      <c r="B24" s="34" t="s">
        <v>58</v>
      </c>
      <c r="C24" s="33">
        <v>162.80000000000001</v>
      </c>
      <c r="D24" s="23">
        <v>63.7</v>
      </c>
      <c r="E24" s="31">
        <v>100.8</v>
      </c>
      <c r="F24" s="30"/>
      <c r="G24" s="31">
        <v>95.6</v>
      </c>
      <c r="H24" s="31">
        <v>72</v>
      </c>
      <c r="I24" s="35">
        <v>72.3</v>
      </c>
      <c r="J24" s="33">
        <v>88.3</v>
      </c>
      <c r="K24" s="23">
        <v>90.8</v>
      </c>
      <c r="L24" s="31">
        <v>92</v>
      </c>
      <c r="M24" s="31">
        <v>121.7</v>
      </c>
      <c r="N24" s="33">
        <v>120.7</v>
      </c>
      <c r="O24" s="33">
        <v>105.7</v>
      </c>
      <c r="P24" s="33">
        <v>87.4</v>
      </c>
      <c r="Q24" s="33">
        <v>85</v>
      </c>
      <c r="R24" s="31">
        <v>102.9</v>
      </c>
      <c r="S24" s="31">
        <v>83.6</v>
      </c>
      <c r="T24" s="33">
        <v>125.4</v>
      </c>
      <c r="U24" s="19">
        <f t="shared" si="0"/>
        <v>98.276470588235298</v>
      </c>
      <c r="V24" s="19">
        <f t="shared" si="1"/>
        <v>24.53986835485625</v>
      </c>
      <c r="W24" s="20" t="e">
        <f>AVERAGE(#REF!)</f>
        <v>#REF!</v>
      </c>
      <c r="X24" s="20" t="e">
        <f>STDEV(#REF!)/W24*100</f>
        <v>#REF!</v>
      </c>
    </row>
    <row r="25" spans="1:24" ht="15.75" customHeight="1" x14ac:dyDescent="0.2">
      <c r="A25" s="26" t="s">
        <v>59</v>
      </c>
      <c r="B25" s="34" t="s">
        <v>60</v>
      </c>
      <c r="C25" s="33">
        <v>126.6</v>
      </c>
      <c r="D25" s="23">
        <v>105.5</v>
      </c>
      <c r="E25" s="31">
        <v>90.2</v>
      </c>
      <c r="F25" s="30"/>
      <c r="G25" s="31">
        <v>136.9</v>
      </c>
      <c r="H25" s="31">
        <v>140.30000000000001</v>
      </c>
      <c r="I25" s="35">
        <v>100</v>
      </c>
      <c r="J25" s="33">
        <v>100</v>
      </c>
      <c r="K25" s="23">
        <v>92.7</v>
      </c>
      <c r="L25" s="31">
        <v>106.1</v>
      </c>
      <c r="M25" s="31">
        <v>117</v>
      </c>
      <c r="N25" s="33">
        <v>116.7</v>
      </c>
      <c r="O25" s="33">
        <v>100</v>
      </c>
      <c r="P25" s="33">
        <v>112.7</v>
      </c>
      <c r="Q25" s="33">
        <v>141.4</v>
      </c>
      <c r="R25" s="31">
        <v>89.4</v>
      </c>
      <c r="S25" s="31">
        <v>109.5</v>
      </c>
      <c r="T25" s="33">
        <v>103.6</v>
      </c>
      <c r="U25" s="19">
        <f t="shared" si="0"/>
        <v>111.09411764705885</v>
      </c>
      <c r="V25" s="19">
        <f t="shared" si="1"/>
        <v>15.056146947099128</v>
      </c>
      <c r="W25" s="20" t="e">
        <f>AVERAGE(#REF!)</f>
        <v>#REF!</v>
      </c>
      <c r="X25" s="20" t="e">
        <f>STDEV(#REF!)/W25*100</f>
        <v>#REF!</v>
      </c>
    </row>
    <row r="26" spans="1:24" ht="15.75" customHeight="1" x14ac:dyDescent="0.2">
      <c r="A26" s="26" t="s">
        <v>61</v>
      </c>
      <c r="B26" s="34" t="s">
        <v>62</v>
      </c>
      <c r="C26" s="33">
        <v>90.3</v>
      </c>
      <c r="D26" s="23">
        <v>106.1</v>
      </c>
      <c r="E26" s="31">
        <v>83.2</v>
      </c>
      <c r="F26" s="30"/>
      <c r="G26" s="31">
        <v>79.2</v>
      </c>
      <c r="H26" s="31">
        <v>85.3</v>
      </c>
      <c r="I26" s="35">
        <v>79.099999999999994</v>
      </c>
      <c r="J26" s="33">
        <v>107.4</v>
      </c>
      <c r="K26" s="23">
        <v>98.6</v>
      </c>
      <c r="L26" s="31">
        <v>105.1</v>
      </c>
      <c r="M26" s="31">
        <v>96.3</v>
      </c>
      <c r="N26" s="33">
        <v>116.6</v>
      </c>
      <c r="O26" s="33">
        <v>103</v>
      </c>
      <c r="P26" s="33">
        <v>108.9</v>
      </c>
      <c r="Q26" s="33">
        <v>149.9</v>
      </c>
      <c r="R26" s="31">
        <v>114.2</v>
      </c>
      <c r="S26" s="31">
        <v>95.5</v>
      </c>
      <c r="T26" s="33">
        <v>96.3</v>
      </c>
      <c r="U26" s="19">
        <f t="shared" si="0"/>
        <v>100.88235294117646</v>
      </c>
      <c r="V26" s="19">
        <f t="shared" si="1"/>
        <v>16.937869362514128</v>
      </c>
      <c r="W26" s="20" t="e">
        <f>AVERAGE(#REF!)</f>
        <v>#REF!</v>
      </c>
      <c r="X26" s="20" t="e">
        <f>STDEV(#REF!)/W26*100</f>
        <v>#REF!</v>
      </c>
    </row>
    <row r="27" spans="1:24" ht="15.75" customHeight="1" x14ac:dyDescent="0.2">
      <c r="A27" s="26" t="s">
        <v>63</v>
      </c>
      <c r="B27" s="34" t="s">
        <v>64</v>
      </c>
      <c r="C27" s="40">
        <v>97</v>
      </c>
      <c r="D27" s="23">
        <v>93.6</v>
      </c>
      <c r="E27" s="41">
        <v>113.8</v>
      </c>
      <c r="F27" s="42"/>
      <c r="G27" s="41">
        <v>114.6</v>
      </c>
      <c r="H27" s="40">
        <v>114</v>
      </c>
      <c r="I27" s="43">
        <v>106</v>
      </c>
      <c r="J27" s="40">
        <v>125.6</v>
      </c>
      <c r="K27" s="20">
        <v>120</v>
      </c>
      <c r="L27" s="41">
        <v>105.9</v>
      </c>
      <c r="M27" s="41">
        <v>129.6</v>
      </c>
      <c r="N27" s="40">
        <v>103.1</v>
      </c>
      <c r="O27" s="33">
        <v>110.8</v>
      </c>
      <c r="P27" s="33">
        <v>125.7</v>
      </c>
      <c r="Q27" s="40">
        <v>137.80000000000001</v>
      </c>
      <c r="R27" s="40">
        <v>105.3</v>
      </c>
      <c r="S27" s="41">
        <v>100.5</v>
      </c>
      <c r="T27" s="28">
        <v>116.9</v>
      </c>
      <c r="U27" s="19">
        <f t="shared" si="0"/>
        <v>112.95294117647057</v>
      </c>
      <c r="V27" s="19">
        <f t="shared" si="1"/>
        <v>10.681794293229881</v>
      </c>
      <c r="W27" s="20" t="e">
        <f>AVERAGE(#REF!)</f>
        <v>#REF!</v>
      </c>
      <c r="X27" s="20" t="e">
        <f>STDEV(#REF!)/W27*100</f>
        <v>#REF!</v>
      </c>
    </row>
    <row r="28" spans="1:24" ht="15.75" customHeight="1" x14ac:dyDescent="0.2">
      <c r="A28" s="26" t="s">
        <v>65</v>
      </c>
      <c r="B28" s="34" t="s">
        <v>66</v>
      </c>
      <c r="C28" s="28">
        <v>95</v>
      </c>
      <c r="D28" s="23">
        <v>94.7</v>
      </c>
      <c r="E28" s="29">
        <v>114.3</v>
      </c>
      <c r="F28" s="44"/>
      <c r="G28" s="29">
        <v>114.6</v>
      </c>
      <c r="H28" s="29">
        <v>121.7</v>
      </c>
      <c r="I28" s="35">
        <v>99.2</v>
      </c>
      <c r="J28" s="28">
        <v>116.9</v>
      </c>
      <c r="K28" s="23">
        <v>137.5</v>
      </c>
      <c r="L28" s="29">
        <v>112.2</v>
      </c>
      <c r="M28" s="45">
        <v>142.80000000000001</v>
      </c>
      <c r="N28" s="28">
        <v>105.4</v>
      </c>
      <c r="O28" s="28">
        <v>116.8</v>
      </c>
      <c r="P28" s="28">
        <v>148.69999999999999</v>
      </c>
      <c r="Q28" s="28">
        <v>158</v>
      </c>
      <c r="R28" s="29">
        <v>98.6</v>
      </c>
      <c r="S28" s="29">
        <v>103.9</v>
      </c>
      <c r="T28" s="33">
        <v>123.7</v>
      </c>
      <c r="U28" s="19">
        <f t="shared" si="0"/>
        <v>117.88235294117648</v>
      </c>
      <c r="V28" s="19">
        <f t="shared" si="1"/>
        <v>16.157514147764243</v>
      </c>
      <c r="W28" s="20" t="e">
        <f>AVERAGE(#REF!)</f>
        <v>#REF!</v>
      </c>
      <c r="X28" s="20" t="e">
        <f>STDEV(#REF!)/W28*100</f>
        <v>#REF!</v>
      </c>
    </row>
    <row r="29" spans="1:24" ht="15.75" customHeight="1" x14ac:dyDescent="0.2">
      <c r="A29" s="46" t="s">
        <v>67</v>
      </c>
      <c r="B29" s="47" t="s">
        <v>68</v>
      </c>
      <c r="C29" s="33">
        <v>91.9</v>
      </c>
      <c r="D29" s="23">
        <v>74.3</v>
      </c>
      <c r="E29" s="31">
        <v>126.9</v>
      </c>
      <c r="F29" s="30"/>
      <c r="G29" s="31">
        <v>122.2</v>
      </c>
      <c r="H29" s="31">
        <v>99.9</v>
      </c>
      <c r="I29" s="35">
        <v>141.19999999999999</v>
      </c>
      <c r="J29" s="33">
        <v>137.69999999999999</v>
      </c>
      <c r="K29" s="23">
        <v>101.2</v>
      </c>
      <c r="L29" s="31">
        <v>101.4</v>
      </c>
      <c r="M29" s="31">
        <v>115.3</v>
      </c>
      <c r="N29" s="33">
        <v>106.2</v>
      </c>
      <c r="O29" s="40">
        <v>109.9</v>
      </c>
      <c r="P29" s="40">
        <v>101.4</v>
      </c>
      <c r="Q29" s="33">
        <v>107.3</v>
      </c>
      <c r="R29" s="31">
        <v>137.5</v>
      </c>
      <c r="S29" s="31">
        <v>99.8</v>
      </c>
      <c r="T29" s="33">
        <v>109.2</v>
      </c>
      <c r="U29" s="19">
        <f t="shared" si="0"/>
        <v>110.7823529411765</v>
      </c>
      <c r="V29" s="19">
        <f t="shared" si="1"/>
        <v>15.965100939822175</v>
      </c>
      <c r="W29" s="20" t="e">
        <f>AVERAGE(#REF!)</f>
        <v>#REF!</v>
      </c>
      <c r="X29" s="20" t="e">
        <f>STDEV(#REF!)/W29*100</f>
        <v>#REF!</v>
      </c>
    </row>
    <row r="30" spans="1:24" ht="15.75" customHeight="1" x14ac:dyDescent="0.2">
      <c r="A30" s="26" t="s">
        <v>69</v>
      </c>
      <c r="B30" s="34" t="s">
        <v>70</v>
      </c>
      <c r="C30" s="28">
        <v>105.2</v>
      </c>
      <c r="D30" s="23">
        <v>98.8</v>
      </c>
      <c r="E30" s="29">
        <v>151.6</v>
      </c>
      <c r="F30" s="48"/>
      <c r="G30" s="29">
        <v>120.9</v>
      </c>
      <c r="H30" s="49">
        <v>95</v>
      </c>
      <c r="I30" s="32">
        <v>82.3</v>
      </c>
      <c r="J30" s="38">
        <v>179.9</v>
      </c>
      <c r="K30" s="20">
        <v>103</v>
      </c>
      <c r="L30" s="29">
        <v>92.7</v>
      </c>
      <c r="M30" s="29">
        <v>79.5</v>
      </c>
      <c r="N30" s="38">
        <v>85</v>
      </c>
      <c r="O30" s="28">
        <v>73.8</v>
      </c>
      <c r="P30" s="28">
        <v>74.8</v>
      </c>
      <c r="Q30" s="38">
        <v>97.7</v>
      </c>
      <c r="R30" s="29">
        <v>80.8</v>
      </c>
      <c r="S30" s="38">
        <v>73</v>
      </c>
      <c r="T30" s="38">
        <v>93.8</v>
      </c>
      <c r="U30" s="19">
        <f t="shared" si="0"/>
        <v>99.282352941176455</v>
      </c>
      <c r="V30" s="19">
        <f t="shared" si="1"/>
        <v>28.723435428842688</v>
      </c>
      <c r="W30" s="20" t="e">
        <f>AVERAGE(#REF!)</f>
        <v>#REF!</v>
      </c>
      <c r="X30" s="20" t="e">
        <f>STDEV(#REF!)/W30*100</f>
        <v>#REF!</v>
      </c>
    </row>
    <row r="31" spans="1:24" ht="15.75" customHeight="1" x14ac:dyDescent="0.2">
      <c r="A31" s="26" t="s">
        <v>71</v>
      </c>
      <c r="B31" s="34" t="s">
        <v>72</v>
      </c>
      <c r="C31" s="38">
        <v>106.1</v>
      </c>
      <c r="D31" s="23">
        <v>95.9</v>
      </c>
      <c r="E31" s="49">
        <v>85.1</v>
      </c>
      <c r="F31" s="30"/>
      <c r="G31" s="49">
        <v>98.6</v>
      </c>
      <c r="H31" s="31">
        <v>112.3</v>
      </c>
      <c r="I31" s="50">
        <v>122.9</v>
      </c>
      <c r="J31" s="33">
        <v>104.9</v>
      </c>
      <c r="K31" s="23">
        <v>91.4</v>
      </c>
      <c r="L31" s="49">
        <v>91.9</v>
      </c>
      <c r="M31" s="49">
        <v>102.5</v>
      </c>
      <c r="N31" s="33">
        <v>108</v>
      </c>
      <c r="O31" s="33">
        <v>106.9</v>
      </c>
      <c r="P31" s="33">
        <v>90.3</v>
      </c>
      <c r="Q31" s="33">
        <v>113.6</v>
      </c>
      <c r="R31" s="49">
        <v>95.8</v>
      </c>
      <c r="S31" s="31">
        <v>108.9</v>
      </c>
      <c r="T31" s="33">
        <v>103.8</v>
      </c>
      <c r="U31" s="19">
        <f t="shared" si="0"/>
        <v>102.28823529411764</v>
      </c>
      <c r="V31" s="19">
        <f t="shared" si="1"/>
        <v>9.5802009605286038</v>
      </c>
      <c r="W31" s="20" t="e">
        <f>AVERAGE(#REF!)</f>
        <v>#REF!</v>
      </c>
      <c r="X31" s="20" t="e">
        <f>STDEV(#REF!)/W31*100</f>
        <v>#REF!</v>
      </c>
    </row>
    <row r="32" spans="1:24" ht="15.75" customHeight="1" x14ac:dyDescent="0.2">
      <c r="A32" s="26" t="s">
        <v>73</v>
      </c>
      <c r="B32" s="34" t="s">
        <v>74</v>
      </c>
      <c r="C32" s="40">
        <v>91</v>
      </c>
      <c r="D32" s="23">
        <v>90.2</v>
      </c>
      <c r="E32" s="40">
        <v>96.4</v>
      </c>
      <c r="F32" s="42"/>
      <c r="G32" s="41">
        <v>100.7</v>
      </c>
      <c r="H32" s="41">
        <v>95.4</v>
      </c>
      <c r="I32" s="43">
        <v>101</v>
      </c>
      <c r="J32" s="40">
        <v>99.6</v>
      </c>
      <c r="K32" s="20">
        <v>95.2</v>
      </c>
      <c r="L32" s="41">
        <v>96.9</v>
      </c>
      <c r="M32" s="41">
        <v>97.8</v>
      </c>
      <c r="N32" s="40">
        <v>102.8</v>
      </c>
      <c r="O32" s="28">
        <v>106.2</v>
      </c>
      <c r="P32" s="28">
        <v>91.8</v>
      </c>
      <c r="Q32" s="40">
        <v>96.1</v>
      </c>
      <c r="R32" s="41">
        <v>105.6</v>
      </c>
      <c r="S32" s="40">
        <v>103</v>
      </c>
      <c r="T32" s="28">
        <v>103.3</v>
      </c>
      <c r="U32" s="19">
        <f t="shared" si="0"/>
        <v>98.411764705882334</v>
      </c>
      <c r="V32" s="19">
        <f t="shared" si="1"/>
        <v>5.000016970748236</v>
      </c>
      <c r="W32" s="20" t="e">
        <f>AVERAGE(#REF!)</f>
        <v>#REF!</v>
      </c>
      <c r="X32" s="20" t="e">
        <f>STDEV(#REF!)/W32*100</f>
        <v>#REF!</v>
      </c>
    </row>
    <row r="33" spans="1:25" ht="15.75" customHeight="1" x14ac:dyDescent="0.2">
      <c r="A33" s="26" t="s">
        <v>75</v>
      </c>
      <c r="B33" s="34" t="s">
        <v>76</v>
      </c>
      <c r="C33" s="28">
        <v>89.6</v>
      </c>
      <c r="D33" s="23">
        <v>78.2</v>
      </c>
      <c r="E33" s="29">
        <v>100.7</v>
      </c>
      <c r="F33" s="30"/>
      <c r="G33" s="29">
        <v>88.1</v>
      </c>
      <c r="H33" s="31">
        <v>96</v>
      </c>
      <c r="I33" s="32">
        <v>102.4</v>
      </c>
      <c r="J33" s="33">
        <v>96.4</v>
      </c>
      <c r="K33" s="23">
        <v>90.1</v>
      </c>
      <c r="L33" s="29">
        <v>94.7</v>
      </c>
      <c r="M33" s="29">
        <v>95.9</v>
      </c>
      <c r="N33" s="33">
        <v>101.1</v>
      </c>
      <c r="O33" s="38">
        <v>106.7</v>
      </c>
      <c r="P33" s="38">
        <v>83.6</v>
      </c>
      <c r="Q33" s="33">
        <v>89.6</v>
      </c>
      <c r="R33" s="29">
        <v>96.7</v>
      </c>
      <c r="S33" s="31">
        <v>89.4</v>
      </c>
      <c r="T33" s="33">
        <v>89.3</v>
      </c>
      <c r="U33" s="19">
        <f t="shared" si="0"/>
        <v>93.441176470588232</v>
      </c>
      <c r="V33" s="19">
        <f t="shared" si="1"/>
        <v>7.7208863713448137</v>
      </c>
      <c r="W33" s="20" t="e">
        <f>AVERAGE(#REF!)</f>
        <v>#REF!</v>
      </c>
      <c r="X33" s="20" t="e">
        <f>STDEV(#REF!)/W33*100</f>
        <v>#REF!</v>
      </c>
    </row>
    <row r="34" spans="1:25" ht="15.75" customHeight="1" x14ac:dyDescent="0.2">
      <c r="A34" s="46" t="s">
        <v>77</v>
      </c>
      <c r="B34" s="47" t="s">
        <v>78</v>
      </c>
      <c r="C34" s="28">
        <v>92.3</v>
      </c>
      <c r="D34" s="23">
        <v>100.4</v>
      </c>
      <c r="E34" s="29">
        <v>93.1</v>
      </c>
      <c r="F34" s="30"/>
      <c r="G34" s="29">
        <v>109</v>
      </c>
      <c r="H34" s="31">
        <v>95</v>
      </c>
      <c r="I34" s="32">
        <v>100.1</v>
      </c>
      <c r="J34" s="33">
        <v>101.2</v>
      </c>
      <c r="K34" s="23">
        <v>98.7</v>
      </c>
      <c r="L34" s="29">
        <v>98.6</v>
      </c>
      <c r="M34" s="29">
        <v>99</v>
      </c>
      <c r="N34" s="33">
        <v>103.8</v>
      </c>
      <c r="O34" s="40">
        <v>105.9</v>
      </c>
      <c r="P34" s="40">
        <v>95.9</v>
      </c>
      <c r="Q34" s="33">
        <v>100.1</v>
      </c>
      <c r="R34" s="29">
        <v>109.9</v>
      </c>
      <c r="S34" s="31">
        <v>109.6</v>
      </c>
      <c r="T34" s="33">
        <v>109.3</v>
      </c>
      <c r="U34" s="19">
        <f t="shared" si="0"/>
        <v>101.28823529411765</v>
      </c>
      <c r="V34" s="19">
        <f t="shared" si="1"/>
        <v>5.7019120010750308</v>
      </c>
      <c r="W34" s="20" t="e">
        <f>AVERAGE(#REF!)</f>
        <v>#REF!</v>
      </c>
      <c r="X34" s="20" t="e">
        <f>STDEV(#REF!)/W34*100</f>
        <v>#REF!</v>
      </c>
    </row>
    <row r="35" spans="1:25" ht="15.75" customHeight="1" x14ac:dyDescent="0.2">
      <c r="A35" s="26" t="s">
        <v>79</v>
      </c>
      <c r="B35" s="34" t="s">
        <v>80</v>
      </c>
      <c r="C35" s="20">
        <v>108.9</v>
      </c>
      <c r="D35" s="23">
        <v>115.7</v>
      </c>
      <c r="E35" s="23">
        <v>136.80000000000001</v>
      </c>
      <c r="F35" s="24"/>
      <c r="G35" s="23">
        <v>123.3</v>
      </c>
      <c r="H35" s="23">
        <v>164.1</v>
      </c>
      <c r="I35" s="37">
        <v>125.8</v>
      </c>
      <c r="J35" s="20">
        <v>114.4</v>
      </c>
      <c r="K35" s="23">
        <v>109.4</v>
      </c>
      <c r="L35" s="23">
        <v>121</v>
      </c>
      <c r="M35" s="23">
        <v>136.69999999999999</v>
      </c>
      <c r="N35" s="20">
        <v>130.80000000000001</v>
      </c>
      <c r="O35" s="28">
        <v>111.6</v>
      </c>
      <c r="P35" s="28">
        <v>120</v>
      </c>
      <c r="Q35" s="20">
        <v>128.5</v>
      </c>
      <c r="R35" s="23">
        <v>116.7</v>
      </c>
      <c r="S35" s="23">
        <v>115.1</v>
      </c>
      <c r="T35" s="38">
        <v>114.9</v>
      </c>
      <c r="U35" s="19">
        <f t="shared" si="0"/>
        <v>123.15882352941175</v>
      </c>
      <c r="V35" s="19">
        <f t="shared" si="1"/>
        <v>11.095253813655333</v>
      </c>
      <c r="W35" s="20" t="e">
        <f>AVERAGE(#REF!)</f>
        <v>#REF!</v>
      </c>
      <c r="X35" s="20" t="e">
        <f>STDEV(#REF!)/W35*100</f>
        <v>#REF!</v>
      </c>
    </row>
    <row r="36" spans="1:25" ht="15.75" customHeight="1" x14ac:dyDescent="0.2">
      <c r="A36" s="26" t="s">
        <v>81</v>
      </c>
      <c r="B36" s="34" t="s">
        <v>82</v>
      </c>
      <c r="C36" s="20">
        <v>90.2</v>
      </c>
      <c r="D36" s="23">
        <v>93.9</v>
      </c>
      <c r="E36" s="23">
        <v>96</v>
      </c>
      <c r="F36" s="24"/>
      <c r="G36" s="23">
        <v>107.7</v>
      </c>
      <c r="H36" s="23">
        <v>89.6</v>
      </c>
      <c r="I36" s="37">
        <v>98.4</v>
      </c>
      <c r="J36" s="20">
        <v>99.2</v>
      </c>
      <c r="K36" s="23">
        <v>95.3</v>
      </c>
      <c r="L36" s="23">
        <v>103.8</v>
      </c>
      <c r="M36" s="23">
        <v>88.9</v>
      </c>
      <c r="N36" s="20">
        <v>94.5</v>
      </c>
      <c r="O36" s="28">
        <v>91.9</v>
      </c>
      <c r="P36" s="28">
        <v>102.8</v>
      </c>
      <c r="Q36" s="20">
        <v>90.4</v>
      </c>
      <c r="R36" s="20">
        <v>94</v>
      </c>
      <c r="S36" s="23">
        <v>92.2</v>
      </c>
      <c r="T36" s="38">
        <v>96.4</v>
      </c>
      <c r="U36" s="19">
        <f t="shared" si="0"/>
        <v>95.600000000000023</v>
      </c>
      <c r="V36" s="19">
        <f t="shared" si="1"/>
        <v>5.585347992776871</v>
      </c>
      <c r="W36" s="20" t="e">
        <f>AVERAGE(#REF!)</f>
        <v>#REF!</v>
      </c>
      <c r="X36" s="20" t="e">
        <f>STDEV(#REF!)/W36*100</f>
        <v>#REF!</v>
      </c>
    </row>
    <row r="37" spans="1:25" ht="15.75" customHeight="1" x14ac:dyDescent="0.2">
      <c r="A37" s="39" t="s">
        <v>83</v>
      </c>
      <c r="B37" s="22" t="s">
        <v>84</v>
      </c>
      <c r="C37" s="20">
        <v>105</v>
      </c>
      <c r="D37" s="23">
        <v>108.3</v>
      </c>
      <c r="E37" s="23">
        <v>115</v>
      </c>
      <c r="F37" s="24"/>
      <c r="G37" s="23">
        <v>109.6</v>
      </c>
      <c r="H37" s="23">
        <v>110</v>
      </c>
      <c r="I37" s="37">
        <v>117.5</v>
      </c>
      <c r="J37" s="20">
        <v>113.1</v>
      </c>
      <c r="K37" s="23">
        <v>94.7</v>
      </c>
      <c r="L37" s="23">
        <v>110.9</v>
      </c>
      <c r="M37" s="23">
        <v>110.7</v>
      </c>
      <c r="N37" s="20">
        <v>118.4</v>
      </c>
      <c r="O37" s="20">
        <v>110.3</v>
      </c>
      <c r="P37" s="20">
        <v>108</v>
      </c>
      <c r="Q37" s="20">
        <v>109.8</v>
      </c>
      <c r="R37" s="23">
        <v>101.7</v>
      </c>
      <c r="S37" s="20">
        <v>126</v>
      </c>
      <c r="T37" s="38">
        <v>130.1</v>
      </c>
      <c r="U37" s="19">
        <f t="shared" si="0"/>
        <v>111.71176470588235</v>
      </c>
      <c r="V37" s="19">
        <f t="shared" si="1"/>
        <v>7.4494840273307732</v>
      </c>
      <c r="W37" s="20" t="e">
        <f>AVERAGE(#REF!)</f>
        <v>#REF!</v>
      </c>
      <c r="X37" s="20" t="e">
        <f>STDEV(#REF!)/W37*100</f>
        <v>#REF!</v>
      </c>
    </row>
    <row r="38" spans="1:25" ht="15.75" customHeight="1" x14ac:dyDescent="0.2">
      <c r="A38" s="21" t="s">
        <v>85</v>
      </c>
      <c r="B38" s="22" t="s">
        <v>86</v>
      </c>
      <c r="C38" s="20">
        <v>80.599999999999994</v>
      </c>
      <c r="D38" s="23">
        <v>83.9</v>
      </c>
      <c r="E38" s="23">
        <v>79.5</v>
      </c>
      <c r="F38" s="24"/>
      <c r="G38" s="23">
        <v>92.7</v>
      </c>
      <c r="H38" s="23">
        <v>72.599999999999994</v>
      </c>
      <c r="I38" s="37">
        <v>88.3</v>
      </c>
      <c r="J38" s="20">
        <v>88.4</v>
      </c>
      <c r="K38" s="23">
        <v>86.7</v>
      </c>
      <c r="L38" s="23">
        <v>77.7</v>
      </c>
      <c r="M38" s="23">
        <v>79.8</v>
      </c>
      <c r="N38" s="20">
        <v>86.3</v>
      </c>
      <c r="O38" s="20">
        <v>85.4</v>
      </c>
      <c r="P38" s="20">
        <v>79.900000000000006</v>
      </c>
      <c r="Q38" s="20">
        <v>84.1</v>
      </c>
      <c r="R38" s="23">
        <v>100.1</v>
      </c>
      <c r="S38" s="23">
        <v>103.5</v>
      </c>
      <c r="T38" s="38">
        <v>83</v>
      </c>
      <c r="U38" s="19">
        <f t="shared" si="0"/>
        <v>85.441176470588218</v>
      </c>
      <c r="V38" s="19">
        <f t="shared" si="1"/>
        <v>9.1090019116028369</v>
      </c>
      <c r="W38" s="20" t="e">
        <f>AVERAGE(#REF!)</f>
        <v>#REF!</v>
      </c>
      <c r="X38" s="20" t="e">
        <f>STDEV(#REF!)/W38*100</f>
        <v>#REF!</v>
      </c>
    </row>
    <row r="39" spans="1:25" ht="15.75" customHeight="1" x14ac:dyDescent="0.2">
      <c r="A39" s="21" t="s">
        <v>87</v>
      </c>
      <c r="B39" s="22" t="s">
        <v>88</v>
      </c>
      <c r="C39" s="20">
        <v>99.3</v>
      </c>
      <c r="D39" s="23">
        <v>94.8</v>
      </c>
      <c r="E39" s="23">
        <v>74</v>
      </c>
      <c r="F39" s="24"/>
      <c r="G39" s="23">
        <v>142.1</v>
      </c>
      <c r="H39" s="23">
        <v>108.3</v>
      </c>
      <c r="I39" s="37">
        <v>130.30000000000001</v>
      </c>
      <c r="J39" s="20">
        <v>162.6</v>
      </c>
      <c r="K39" s="23">
        <v>126.2</v>
      </c>
      <c r="L39" s="23">
        <v>92.4</v>
      </c>
      <c r="M39" s="23">
        <v>127.9</v>
      </c>
      <c r="N39" s="20">
        <v>104.7</v>
      </c>
      <c r="O39" s="20">
        <v>128</v>
      </c>
      <c r="P39" s="20">
        <v>144.1</v>
      </c>
      <c r="Q39" s="20">
        <v>159</v>
      </c>
      <c r="R39" s="23">
        <v>122.6</v>
      </c>
      <c r="S39" s="23">
        <v>97.8</v>
      </c>
      <c r="T39" s="38">
        <v>142</v>
      </c>
      <c r="U39" s="19">
        <f t="shared" si="0"/>
        <v>120.9470588235294</v>
      </c>
      <c r="V39" s="19">
        <f t="shared" si="1"/>
        <v>20.625238048379927</v>
      </c>
      <c r="W39" s="20" t="e">
        <f>AVERAGE(#REF!)</f>
        <v>#REF!</v>
      </c>
      <c r="X39" s="20" t="e">
        <f>STDEV(#REF!)/W39*100</f>
        <v>#REF!</v>
      </c>
    </row>
    <row r="40" spans="1:25" ht="15.75" customHeight="1" x14ac:dyDescent="0.2">
      <c r="A40" s="21" t="s">
        <v>89</v>
      </c>
      <c r="B40" s="22" t="s">
        <v>90</v>
      </c>
      <c r="C40" s="20">
        <v>95</v>
      </c>
      <c r="D40" s="23">
        <v>95.9</v>
      </c>
      <c r="E40" s="23">
        <v>71.400000000000006</v>
      </c>
      <c r="F40" s="24"/>
      <c r="G40" s="23">
        <v>123.4</v>
      </c>
      <c r="H40" s="23">
        <v>145.9</v>
      </c>
      <c r="I40" s="37">
        <v>112.7</v>
      </c>
      <c r="J40" s="20">
        <v>128.6</v>
      </c>
      <c r="K40" s="23">
        <v>95.6</v>
      </c>
      <c r="L40" s="23">
        <v>131.6</v>
      </c>
      <c r="M40" s="23">
        <v>113.7</v>
      </c>
      <c r="N40" s="20">
        <v>125.8</v>
      </c>
      <c r="O40" s="20">
        <v>122.8</v>
      </c>
      <c r="P40" s="20">
        <v>120</v>
      </c>
      <c r="Q40" s="20">
        <v>101.9</v>
      </c>
      <c r="R40" s="23">
        <v>104.7</v>
      </c>
      <c r="S40" s="23">
        <v>97.9</v>
      </c>
      <c r="T40" s="38">
        <v>97.9</v>
      </c>
      <c r="U40" s="19">
        <f t="shared" si="0"/>
        <v>110.87058823529414</v>
      </c>
      <c r="V40" s="19">
        <f t="shared" si="1"/>
        <v>16.431440263329229</v>
      </c>
      <c r="W40" s="20" t="e">
        <f>AVERAGE(#REF!)</f>
        <v>#REF!</v>
      </c>
      <c r="X40" s="20" t="e">
        <f>STDEV(#REF!)/W40*100</f>
        <v>#REF!</v>
      </c>
    </row>
    <row r="41" spans="1:25" ht="15.75" customHeight="1" x14ac:dyDescent="0.2">
      <c r="A41" s="39" t="s">
        <v>91</v>
      </c>
      <c r="B41" s="22" t="s">
        <v>92</v>
      </c>
      <c r="C41" s="20">
        <v>96.4</v>
      </c>
      <c r="D41" s="23">
        <v>93.3</v>
      </c>
      <c r="E41" s="23">
        <v>96.2</v>
      </c>
      <c r="F41" s="24"/>
      <c r="G41" s="23">
        <v>100.9</v>
      </c>
      <c r="H41" s="23">
        <v>106.3</v>
      </c>
      <c r="I41" s="37">
        <v>115.2</v>
      </c>
      <c r="J41" s="20">
        <v>115.5</v>
      </c>
      <c r="K41" s="20">
        <v>93</v>
      </c>
      <c r="L41" s="23">
        <v>100</v>
      </c>
      <c r="M41" s="23">
        <v>104.6</v>
      </c>
      <c r="N41" s="20">
        <v>103.9</v>
      </c>
      <c r="O41" s="20">
        <v>116.1</v>
      </c>
      <c r="P41" s="20">
        <v>107.5</v>
      </c>
      <c r="Q41" s="20">
        <v>114.8</v>
      </c>
      <c r="R41" s="23">
        <v>105.3</v>
      </c>
      <c r="S41" s="23">
        <v>100.3</v>
      </c>
      <c r="T41" s="38">
        <v>120.7</v>
      </c>
      <c r="U41" s="19">
        <f t="shared" si="0"/>
        <v>105.29411764705881</v>
      </c>
      <c r="V41" s="19">
        <f t="shared" si="1"/>
        <v>8.1703215868697843</v>
      </c>
      <c r="W41" s="20" t="e">
        <f>AVERAGE(#REF!)</f>
        <v>#REF!</v>
      </c>
      <c r="X41" s="20" t="e">
        <f>STDEV(#REF!)/W41*100</f>
        <v>#REF!</v>
      </c>
    </row>
    <row r="42" spans="1:25" ht="15.75" customHeight="1" x14ac:dyDescent="0.2">
      <c r="A42" s="39" t="s">
        <v>93</v>
      </c>
      <c r="B42" s="22" t="s">
        <v>94</v>
      </c>
      <c r="C42" s="20">
        <v>93.8</v>
      </c>
      <c r="D42" s="20">
        <v>93.2</v>
      </c>
      <c r="E42" s="20">
        <v>99</v>
      </c>
      <c r="F42" s="24"/>
      <c r="G42" s="20">
        <v>104.7</v>
      </c>
      <c r="H42" s="20">
        <v>103.5</v>
      </c>
      <c r="I42" s="50">
        <v>102.8</v>
      </c>
      <c r="J42" s="20">
        <v>112.8</v>
      </c>
      <c r="K42" s="20">
        <v>99.7</v>
      </c>
      <c r="L42" s="20">
        <v>103.1</v>
      </c>
      <c r="M42" s="20">
        <v>108.9</v>
      </c>
      <c r="N42" s="20">
        <v>103.5</v>
      </c>
      <c r="O42" s="20">
        <v>105.7</v>
      </c>
      <c r="P42" s="20">
        <v>105.1</v>
      </c>
      <c r="Q42" s="20">
        <v>109.7</v>
      </c>
      <c r="R42" s="20">
        <v>100.6</v>
      </c>
      <c r="S42" s="20">
        <v>99.3</v>
      </c>
      <c r="T42" s="38">
        <v>104.2</v>
      </c>
      <c r="U42" s="19">
        <f t="shared" si="0"/>
        <v>102.91764705882352</v>
      </c>
      <c r="V42" s="19">
        <f t="shared" si="1"/>
        <v>4.9736313791282205</v>
      </c>
      <c r="W42" s="20" t="e">
        <f>AVERAGE(#REF!)</f>
        <v>#REF!</v>
      </c>
      <c r="X42" s="20" t="e">
        <f>STDEV(#REF!)/W42*100</f>
        <v>#REF!</v>
      </c>
    </row>
    <row r="43" spans="1:25" ht="15.75" customHeight="1" x14ac:dyDescent="0.2">
      <c r="A43" s="201" t="s">
        <v>95</v>
      </c>
      <c r="B43" s="201"/>
      <c r="C43" s="201"/>
      <c r="D43" s="201"/>
      <c r="E43" s="201"/>
      <c r="F43" s="201"/>
      <c r="G43" s="201"/>
      <c r="H43" s="201"/>
      <c r="I43" s="51"/>
      <c r="J43" s="51"/>
      <c r="K43" s="51"/>
      <c r="L43" s="202"/>
      <c r="M43" s="202"/>
      <c r="N43" s="202"/>
      <c r="O43" s="202"/>
      <c r="P43" s="202"/>
      <c r="Q43" s="202"/>
      <c r="R43" s="202"/>
      <c r="S43" s="202"/>
      <c r="T43" s="202"/>
      <c r="U43" s="19" t="e">
        <f>AVERAGE(#REF!)</f>
        <v>#REF!</v>
      </c>
      <c r="V43" s="19" t="e">
        <f>STDEV(#REF!)/U43*100</f>
        <v>#REF!</v>
      </c>
      <c r="W43" s="20" t="e">
        <f>AVERAGE(#REF!)</f>
        <v>#REF!</v>
      </c>
      <c r="X43" s="20" t="e">
        <f>STDEV(#REF!)/W43*100</f>
        <v>#REF!</v>
      </c>
    </row>
    <row r="44" spans="1:25" ht="18.95" customHeight="1" x14ac:dyDescent="0.2">
      <c r="U44" s="52"/>
      <c r="V44" s="53"/>
      <c r="W44" s="20" t="e">
        <f>AVERAGE(#REF!)</f>
        <v>#REF!</v>
      </c>
      <c r="X44" s="20" t="e">
        <f>STDEV(#REF!)/W44*100</f>
        <v>#REF!</v>
      </c>
    </row>
    <row r="45" spans="1:25" ht="18.95" customHeight="1" x14ac:dyDescent="0.2">
      <c r="U45" s="54"/>
      <c r="V45" s="54"/>
    </row>
    <row r="46" spans="1:25" ht="18.95" customHeight="1" x14ac:dyDescent="0.2">
      <c r="U46" s="51"/>
      <c r="V46" s="51"/>
      <c r="Y46" s="55"/>
    </row>
  </sheetData>
  <mergeCells count="25"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L16" sqref="L16"/>
    </sheetView>
  </sheetViews>
  <sheetFormatPr defaultRowHeight="14.25" x14ac:dyDescent="0.2"/>
  <cols>
    <col min="1" max="1" width="4.125" style="145" customWidth="1"/>
    <col min="2" max="2" width="18.75" style="145" customWidth="1"/>
    <col min="3" max="3" width="7" style="145" customWidth="1"/>
    <col min="4" max="16" width="9.375" style="145" customWidth="1"/>
    <col min="17" max="18" width="9.375" style="145" hidden="1" customWidth="1"/>
    <col min="19" max="256" width="9" style="145"/>
    <col min="257" max="257" width="4.125" style="145" customWidth="1"/>
    <col min="258" max="258" width="18.75" style="145" customWidth="1"/>
    <col min="259" max="259" width="7" style="145" customWidth="1"/>
    <col min="260" max="272" width="9.375" style="145" customWidth="1"/>
    <col min="273" max="274" width="0" style="145" hidden="1" customWidth="1"/>
    <col min="275" max="512" width="9" style="145"/>
    <col min="513" max="513" width="4.125" style="145" customWidth="1"/>
    <col min="514" max="514" width="18.75" style="145" customWidth="1"/>
    <col min="515" max="515" width="7" style="145" customWidth="1"/>
    <col min="516" max="528" width="9.375" style="145" customWidth="1"/>
    <col min="529" max="530" width="0" style="145" hidden="1" customWidth="1"/>
    <col min="531" max="768" width="9" style="145"/>
    <col min="769" max="769" width="4.125" style="145" customWidth="1"/>
    <col min="770" max="770" width="18.75" style="145" customWidth="1"/>
    <col min="771" max="771" width="7" style="145" customWidth="1"/>
    <col min="772" max="784" width="9.375" style="145" customWidth="1"/>
    <col min="785" max="786" width="0" style="145" hidden="1" customWidth="1"/>
    <col min="787" max="1024" width="9" style="145"/>
    <col min="1025" max="1025" width="4.125" style="145" customWidth="1"/>
    <col min="1026" max="1026" width="18.75" style="145" customWidth="1"/>
    <col min="1027" max="1027" width="7" style="145" customWidth="1"/>
    <col min="1028" max="1040" width="9.375" style="145" customWidth="1"/>
    <col min="1041" max="1042" width="0" style="145" hidden="1" customWidth="1"/>
    <col min="1043" max="1280" width="9" style="145"/>
    <col min="1281" max="1281" width="4.125" style="145" customWidth="1"/>
    <col min="1282" max="1282" width="18.75" style="145" customWidth="1"/>
    <col min="1283" max="1283" width="7" style="145" customWidth="1"/>
    <col min="1284" max="1296" width="9.375" style="145" customWidth="1"/>
    <col min="1297" max="1298" width="0" style="145" hidden="1" customWidth="1"/>
    <col min="1299" max="1536" width="9" style="145"/>
    <col min="1537" max="1537" width="4.125" style="145" customWidth="1"/>
    <col min="1538" max="1538" width="18.75" style="145" customWidth="1"/>
    <col min="1539" max="1539" width="7" style="145" customWidth="1"/>
    <col min="1540" max="1552" width="9.375" style="145" customWidth="1"/>
    <col min="1553" max="1554" width="0" style="145" hidden="1" customWidth="1"/>
    <col min="1555" max="1792" width="9" style="145"/>
    <col min="1793" max="1793" width="4.125" style="145" customWidth="1"/>
    <col min="1794" max="1794" width="18.75" style="145" customWidth="1"/>
    <col min="1795" max="1795" width="7" style="145" customWidth="1"/>
    <col min="1796" max="1808" width="9.375" style="145" customWidth="1"/>
    <col min="1809" max="1810" width="0" style="145" hidden="1" customWidth="1"/>
    <col min="1811" max="2048" width="9" style="145"/>
    <col min="2049" max="2049" width="4.125" style="145" customWidth="1"/>
    <col min="2050" max="2050" width="18.75" style="145" customWidth="1"/>
    <col min="2051" max="2051" width="7" style="145" customWidth="1"/>
    <col min="2052" max="2064" width="9.375" style="145" customWidth="1"/>
    <col min="2065" max="2066" width="0" style="145" hidden="1" customWidth="1"/>
    <col min="2067" max="2304" width="9" style="145"/>
    <col min="2305" max="2305" width="4.125" style="145" customWidth="1"/>
    <col min="2306" max="2306" width="18.75" style="145" customWidth="1"/>
    <col min="2307" max="2307" width="7" style="145" customWidth="1"/>
    <col min="2308" max="2320" width="9.375" style="145" customWidth="1"/>
    <col min="2321" max="2322" width="0" style="145" hidden="1" customWidth="1"/>
    <col min="2323" max="2560" width="9" style="145"/>
    <col min="2561" max="2561" width="4.125" style="145" customWidth="1"/>
    <col min="2562" max="2562" width="18.75" style="145" customWidth="1"/>
    <col min="2563" max="2563" width="7" style="145" customWidth="1"/>
    <col min="2564" max="2576" width="9.375" style="145" customWidth="1"/>
    <col min="2577" max="2578" width="0" style="145" hidden="1" customWidth="1"/>
    <col min="2579" max="2816" width="9" style="145"/>
    <col min="2817" max="2817" width="4.125" style="145" customWidth="1"/>
    <col min="2818" max="2818" width="18.75" style="145" customWidth="1"/>
    <col min="2819" max="2819" width="7" style="145" customWidth="1"/>
    <col min="2820" max="2832" width="9.375" style="145" customWidth="1"/>
    <col min="2833" max="2834" width="0" style="145" hidden="1" customWidth="1"/>
    <col min="2835" max="3072" width="9" style="145"/>
    <col min="3073" max="3073" width="4.125" style="145" customWidth="1"/>
    <col min="3074" max="3074" width="18.75" style="145" customWidth="1"/>
    <col min="3075" max="3075" width="7" style="145" customWidth="1"/>
    <col min="3076" max="3088" width="9.375" style="145" customWidth="1"/>
    <col min="3089" max="3090" width="0" style="145" hidden="1" customWidth="1"/>
    <col min="3091" max="3328" width="9" style="145"/>
    <col min="3329" max="3329" width="4.125" style="145" customWidth="1"/>
    <col min="3330" max="3330" width="18.75" style="145" customWidth="1"/>
    <col min="3331" max="3331" width="7" style="145" customWidth="1"/>
    <col min="3332" max="3344" width="9.375" style="145" customWidth="1"/>
    <col min="3345" max="3346" width="0" style="145" hidden="1" customWidth="1"/>
    <col min="3347" max="3584" width="9" style="145"/>
    <col min="3585" max="3585" width="4.125" style="145" customWidth="1"/>
    <col min="3586" max="3586" width="18.75" style="145" customWidth="1"/>
    <col min="3587" max="3587" width="7" style="145" customWidth="1"/>
    <col min="3588" max="3600" width="9.375" style="145" customWidth="1"/>
    <col min="3601" max="3602" width="0" style="145" hidden="1" customWidth="1"/>
    <col min="3603" max="3840" width="9" style="145"/>
    <col min="3841" max="3841" width="4.125" style="145" customWidth="1"/>
    <col min="3842" max="3842" width="18.75" style="145" customWidth="1"/>
    <col min="3843" max="3843" width="7" style="145" customWidth="1"/>
    <col min="3844" max="3856" width="9.375" style="145" customWidth="1"/>
    <col min="3857" max="3858" width="0" style="145" hidden="1" customWidth="1"/>
    <col min="3859" max="4096" width="9" style="145"/>
    <col min="4097" max="4097" width="4.125" style="145" customWidth="1"/>
    <col min="4098" max="4098" width="18.75" style="145" customWidth="1"/>
    <col min="4099" max="4099" width="7" style="145" customWidth="1"/>
    <col min="4100" max="4112" width="9.375" style="145" customWidth="1"/>
    <col min="4113" max="4114" width="0" style="145" hidden="1" customWidth="1"/>
    <col min="4115" max="4352" width="9" style="145"/>
    <col min="4353" max="4353" width="4.125" style="145" customWidth="1"/>
    <col min="4354" max="4354" width="18.75" style="145" customWidth="1"/>
    <col min="4355" max="4355" width="7" style="145" customWidth="1"/>
    <col min="4356" max="4368" width="9.375" style="145" customWidth="1"/>
    <col min="4369" max="4370" width="0" style="145" hidden="1" customWidth="1"/>
    <col min="4371" max="4608" width="9" style="145"/>
    <col min="4609" max="4609" width="4.125" style="145" customWidth="1"/>
    <col min="4610" max="4610" width="18.75" style="145" customWidth="1"/>
    <col min="4611" max="4611" width="7" style="145" customWidth="1"/>
    <col min="4612" max="4624" width="9.375" style="145" customWidth="1"/>
    <col min="4625" max="4626" width="0" style="145" hidden="1" customWidth="1"/>
    <col min="4627" max="4864" width="9" style="145"/>
    <col min="4865" max="4865" width="4.125" style="145" customWidth="1"/>
    <col min="4866" max="4866" width="18.75" style="145" customWidth="1"/>
    <col min="4867" max="4867" width="7" style="145" customWidth="1"/>
    <col min="4868" max="4880" width="9.375" style="145" customWidth="1"/>
    <col min="4881" max="4882" width="0" style="145" hidden="1" customWidth="1"/>
    <col min="4883" max="5120" width="9" style="145"/>
    <col min="5121" max="5121" width="4.125" style="145" customWidth="1"/>
    <col min="5122" max="5122" width="18.75" style="145" customWidth="1"/>
    <col min="5123" max="5123" width="7" style="145" customWidth="1"/>
    <col min="5124" max="5136" width="9.375" style="145" customWidth="1"/>
    <col min="5137" max="5138" width="0" style="145" hidden="1" customWidth="1"/>
    <col min="5139" max="5376" width="9" style="145"/>
    <col min="5377" max="5377" width="4.125" style="145" customWidth="1"/>
    <col min="5378" max="5378" width="18.75" style="145" customWidth="1"/>
    <col min="5379" max="5379" width="7" style="145" customWidth="1"/>
    <col min="5380" max="5392" width="9.375" style="145" customWidth="1"/>
    <col min="5393" max="5394" width="0" style="145" hidden="1" customWidth="1"/>
    <col min="5395" max="5632" width="9" style="145"/>
    <col min="5633" max="5633" width="4.125" style="145" customWidth="1"/>
    <col min="5634" max="5634" width="18.75" style="145" customWidth="1"/>
    <col min="5635" max="5635" width="7" style="145" customWidth="1"/>
    <col min="5636" max="5648" width="9.375" style="145" customWidth="1"/>
    <col min="5649" max="5650" width="0" style="145" hidden="1" customWidth="1"/>
    <col min="5651" max="5888" width="9" style="145"/>
    <col min="5889" max="5889" width="4.125" style="145" customWidth="1"/>
    <col min="5890" max="5890" width="18.75" style="145" customWidth="1"/>
    <col min="5891" max="5891" width="7" style="145" customWidth="1"/>
    <col min="5892" max="5904" width="9.375" style="145" customWidth="1"/>
    <col min="5905" max="5906" width="0" style="145" hidden="1" customWidth="1"/>
    <col min="5907" max="6144" width="9" style="145"/>
    <col min="6145" max="6145" width="4.125" style="145" customWidth="1"/>
    <col min="6146" max="6146" width="18.75" style="145" customWidth="1"/>
    <col min="6147" max="6147" width="7" style="145" customWidth="1"/>
    <col min="6148" max="6160" width="9.375" style="145" customWidth="1"/>
    <col min="6161" max="6162" width="0" style="145" hidden="1" customWidth="1"/>
    <col min="6163" max="6400" width="9" style="145"/>
    <col min="6401" max="6401" width="4.125" style="145" customWidth="1"/>
    <col min="6402" max="6402" width="18.75" style="145" customWidth="1"/>
    <col min="6403" max="6403" width="7" style="145" customWidth="1"/>
    <col min="6404" max="6416" width="9.375" style="145" customWidth="1"/>
    <col min="6417" max="6418" width="0" style="145" hidden="1" customWidth="1"/>
    <col min="6419" max="6656" width="9" style="145"/>
    <col min="6657" max="6657" width="4.125" style="145" customWidth="1"/>
    <col min="6658" max="6658" width="18.75" style="145" customWidth="1"/>
    <col min="6659" max="6659" width="7" style="145" customWidth="1"/>
    <col min="6660" max="6672" width="9.375" style="145" customWidth="1"/>
    <col min="6673" max="6674" width="0" style="145" hidden="1" customWidth="1"/>
    <col min="6675" max="6912" width="9" style="145"/>
    <col min="6913" max="6913" width="4.125" style="145" customWidth="1"/>
    <col min="6914" max="6914" width="18.75" style="145" customWidth="1"/>
    <col min="6915" max="6915" width="7" style="145" customWidth="1"/>
    <col min="6916" max="6928" width="9.375" style="145" customWidth="1"/>
    <col min="6929" max="6930" width="0" style="145" hidden="1" customWidth="1"/>
    <col min="6931" max="7168" width="9" style="145"/>
    <col min="7169" max="7169" width="4.125" style="145" customWidth="1"/>
    <col min="7170" max="7170" width="18.75" style="145" customWidth="1"/>
    <col min="7171" max="7171" width="7" style="145" customWidth="1"/>
    <col min="7172" max="7184" width="9.375" style="145" customWidth="1"/>
    <col min="7185" max="7186" width="0" style="145" hidden="1" customWidth="1"/>
    <col min="7187" max="7424" width="9" style="145"/>
    <col min="7425" max="7425" width="4.125" style="145" customWidth="1"/>
    <col min="7426" max="7426" width="18.75" style="145" customWidth="1"/>
    <col min="7427" max="7427" width="7" style="145" customWidth="1"/>
    <col min="7428" max="7440" width="9.375" style="145" customWidth="1"/>
    <col min="7441" max="7442" width="0" style="145" hidden="1" customWidth="1"/>
    <col min="7443" max="7680" width="9" style="145"/>
    <col min="7681" max="7681" width="4.125" style="145" customWidth="1"/>
    <col min="7682" max="7682" width="18.75" style="145" customWidth="1"/>
    <col min="7683" max="7683" width="7" style="145" customWidth="1"/>
    <col min="7684" max="7696" width="9.375" style="145" customWidth="1"/>
    <col min="7697" max="7698" width="0" style="145" hidden="1" customWidth="1"/>
    <col min="7699" max="7936" width="9" style="145"/>
    <col min="7937" max="7937" width="4.125" style="145" customWidth="1"/>
    <col min="7938" max="7938" width="18.75" style="145" customWidth="1"/>
    <col min="7939" max="7939" width="7" style="145" customWidth="1"/>
    <col min="7940" max="7952" width="9.375" style="145" customWidth="1"/>
    <col min="7953" max="7954" width="0" style="145" hidden="1" customWidth="1"/>
    <col min="7955" max="8192" width="9" style="145"/>
    <col min="8193" max="8193" width="4.125" style="145" customWidth="1"/>
    <col min="8194" max="8194" width="18.75" style="145" customWidth="1"/>
    <col min="8195" max="8195" width="7" style="145" customWidth="1"/>
    <col min="8196" max="8208" width="9.375" style="145" customWidth="1"/>
    <col min="8209" max="8210" width="0" style="145" hidden="1" customWidth="1"/>
    <col min="8211" max="8448" width="9" style="145"/>
    <col min="8449" max="8449" width="4.125" style="145" customWidth="1"/>
    <col min="8450" max="8450" width="18.75" style="145" customWidth="1"/>
    <col min="8451" max="8451" width="7" style="145" customWidth="1"/>
    <col min="8452" max="8464" width="9.375" style="145" customWidth="1"/>
    <col min="8465" max="8466" width="0" style="145" hidden="1" customWidth="1"/>
    <col min="8467" max="8704" width="9" style="145"/>
    <col min="8705" max="8705" width="4.125" style="145" customWidth="1"/>
    <col min="8706" max="8706" width="18.75" style="145" customWidth="1"/>
    <col min="8707" max="8707" width="7" style="145" customWidth="1"/>
    <col min="8708" max="8720" width="9.375" style="145" customWidth="1"/>
    <col min="8721" max="8722" width="0" style="145" hidden="1" customWidth="1"/>
    <col min="8723" max="8960" width="9" style="145"/>
    <col min="8961" max="8961" width="4.125" style="145" customWidth="1"/>
    <col min="8962" max="8962" width="18.75" style="145" customWidth="1"/>
    <col min="8963" max="8963" width="7" style="145" customWidth="1"/>
    <col min="8964" max="8976" width="9.375" style="145" customWidth="1"/>
    <col min="8977" max="8978" width="0" style="145" hidden="1" customWidth="1"/>
    <col min="8979" max="9216" width="9" style="145"/>
    <col min="9217" max="9217" width="4.125" style="145" customWidth="1"/>
    <col min="9218" max="9218" width="18.75" style="145" customWidth="1"/>
    <col min="9219" max="9219" width="7" style="145" customWidth="1"/>
    <col min="9220" max="9232" width="9.375" style="145" customWidth="1"/>
    <col min="9233" max="9234" width="0" style="145" hidden="1" customWidth="1"/>
    <col min="9235" max="9472" width="9" style="145"/>
    <col min="9473" max="9473" width="4.125" style="145" customWidth="1"/>
    <col min="9474" max="9474" width="18.75" style="145" customWidth="1"/>
    <col min="9475" max="9475" width="7" style="145" customWidth="1"/>
    <col min="9476" max="9488" width="9.375" style="145" customWidth="1"/>
    <col min="9489" max="9490" width="0" style="145" hidden="1" customWidth="1"/>
    <col min="9491" max="9728" width="9" style="145"/>
    <col min="9729" max="9729" width="4.125" style="145" customWidth="1"/>
    <col min="9730" max="9730" width="18.75" style="145" customWidth="1"/>
    <col min="9731" max="9731" width="7" style="145" customWidth="1"/>
    <col min="9732" max="9744" width="9.375" style="145" customWidth="1"/>
    <col min="9745" max="9746" width="0" style="145" hidden="1" customWidth="1"/>
    <col min="9747" max="9984" width="9" style="145"/>
    <col min="9985" max="9985" width="4.125" style="145" customWidth="1"/>
    <col min="9986" max="9986" width="18.75" style="145" customWidth="1"/>
    <col min="9987" max="9987" width="7" style="145" customWidth="1"/>
    <col min="9988" max="10000" width="9.375" style="145" customWidth="1"/>
    <col min="10001" max="10002" width="0" style="145" hidden="1" customWidth="1"/>
    <col min="10003" max="10240" width="9" style="145"/>
    <col min="10241" max="10241" width="4.125" style="145" customWidth="1"/>
    <col min="10242" max="10242" width="18.75" style="145" customWidth="1"/>
    <col min="10243" max="10243" width="7" style="145" customWidth="1"/>
    <col min="10244" max="10256" width="9.375" style="145" customWidth="1"/>
    <col min="10257" max="10258" width="0" style="145" hidden="1" customWidth="1"/>
    <col min="10259" max="10496" width="9" style="145"/>
    <col min="10497" max="10497" width="4.125" style="145" customWidth="1"/>
    <col min="10498" max="10498" width="18.75" style="145" customWidth="1"/>
    <col min="10499" max="10499" width="7" style="145" customWidth="1"/>
    <col min="10500" max="10512" width="9.375" style="145" customWidth="1"/>
    <col min="10513" max="10514" width="0" style="145" hidden="1" customWidth="1"/>
    <col min="10515" max="10752" width="9" style="145"/>
    <col min="10753" max="10753" width="4.125" style="145" customWidth="1"/>
    <col min="10754" max="10754" width="18.75" style="145" customWidth="1"/>
    <col min="10755" max="10755" width="7" style="145" customWidth="1"/>
    <col min="10756" max="10768" width="9.375" style="145" customWidth="1"/>
    <col min="10769" max="10770" width="0" style="145" hidden="1" customWidth="1"/>
    <col min="10771" max="11008" width="9" style="145"/>
    <col min="11009" max="11009" width="4.125" style="145" customWidth="1"/>
    <col min="11010" max="11010" width="18.75" style="145" customWidth="1"/>
    <col min="11011" max="11011" width="7" style="145" customWidth="1"/>
    <col min="11012" max="11024" width="9.375" style="145" customWidth="1"/>
    <col min="11025" max="11026" width="0" style="145" hidden="1" customWidth="1"/>
    <col min="11027" max="11264" width="9" style="145"/>
    <col min="11265" max="11265" width="4.125" style="145" customWidth="1"/>
    <col min="11266" max="11266" width="18.75" style="145" customWidth="1"/>
    <col min="11267" max="11267" width="7" style="145" customWidth="1"/>
    <col min="11268" max="11280" width="9.375" style="145" customWidth="1"/>
    <col min="11281" max="11282" width="0" style="145" hidden="1" customWidth="1"/>
    <col min="11283" max="11520" width="9" style="145"/>
    <col min="11521" max="11521" width="4.125" style="145" customWidth="1"/>
    <col min="11522" max="11522" width="18.75" style="145" customWidth="1"/>
    <col min="11523" max="11523" width="7" style="145" customWidth="1"/>
    <col min="11524" max="11536" width="9.375" style="145" customWidth="1"/>
    <col min="11537" max="11538" width="0" style="145" hidden="1" customWidth="1"/>
    <col min="11539" max="11776" width="9" style="145"/>
    <col min="11777" max="11777" width="4.125" style="145" customWidth="1"/>
    <col min="11778" max="11778" width="18.75" style="145" customWidth="1"/>
    <col min="11779" max="11779" width="7" style="145" customWidth="1"/>
    <col min="11780" max="11792" width="9.375" style="145" customWidth="1"/>
    <col min="11793" max="11794" width="0" style="145" hidden="1" customWidth="1"/>
    <col min="11795" max="12032" width="9" style="145"/>
    <col min="12033" max="12033" width="4.125" style="145" customWidth="1"/>
    <col min="12034" max="12034" width="18.75" style="145" customWidth="1"/>
    <col min="12035" max="12035" width="7" style="145" customWidth="1"/>
    <col min="12036" max="12048" width="9.375" style="145" customWidth="1"/>
    <col min="12049" max="12050" width="0" style="145" hidden="1" customWidth="1"/>
    <col min="12051" max="12288" width="9" style="145"/>
    <col min="12289" max="12289" width="4.125" style="145" customWidth="1"/>
    <col min="12290" max="12290" width="18.75" style="145" customWidth="1"/>
    <col min="12291" max="12291" width="7" style="145" customWidth="1"/>
    <col min="12292" max="12304" width="9.375" style="145" customWidth="1"/>
    <col min="12305" max="12306" width="0" style="145" hidden="1" customWidth="1"/>
    <col min="12307" max="12544" width="9" style="145"/>
    <col min="12545" max="12545" width="4.125" style="145" customWidth="1"/>
    <col min="12546" max="12546" width="18.75" style="145" customWidth="1"/>
    <col min="12547" max="12547" width="7" style="145" customWidth="1"/>
    <col min="12548" max="12560" width="9.375" style="145" customWidth="1"/>
    <col min="12561" max="12562" width="0" style="145" hidden="1" customWidth="1"/>
    <col min="12563" max="12800" width="9" style="145"/>
    <col min="12801" max="12801" width="4.125" style="145" customWidth="1"/>
    <col min="12802" max="12802" width="18.75" style="145" customWidth="1"/>
    <col min="12803" max="12803" width="7" style="145" customWidth="1"/>
    <col min="12804" max="12816" width="9.375" style="145" customWidth="1"/>
    <col min="12817" max="12818" width="0" style="145" hidden="1" customWidth="1"/>
    <col min="12819" max="13056" width="9" style="145"/>
    <col min="13057" max="13057" width="4.125" style="145" customWidth="1"/>
    <col min="13058" max="13058" width="18.75" style="145" customWidth="1"/>
    <col min="13059" max="13059" width="7" style="145" customWidth="1"/>
    <col min="13060" max="13072" width="9.375" style="145" customWidth="1"/>
    <col min="13073" max="13074" width="0" style="145" hidden="1" customWidth="1"/>
    <col min="13075" max="13312" width="9" style="145"/>
    <col min="13313" max="13313" width="4.125" style="145" customWidth="1"/>
    <col min="13314" max="13314" width="18.75" style="145" customWidth="1"/>
    <col min="13315" max="13315" width="7" style="145" customWidth="1"/>
    <col min="13316" max="13328" width="9.375" style="145" customWidth="1"/>
    <col min="13329" max="13330" width="0" style="145" hidden="1" customWidth="1"/>
    <col min="13331" max="13568" width="9" style="145"/>
    <col min="13569" max="13569" width="4.125" style="145" customWidth="1"/>
    <col min="13570" max="13570" width="18.75" style="145" customWidth="1"/>
    <col min="13571" max="13571" width="7" style="145" customWidth="1"/>
    <col min="13572" max="13584" width="9.375" style="145" customWidth="1"/>
    <col min="13585" max="13586" width="0" style="145" hidden="1" customWidth="1"/>
    <col min="13587" max="13824" width="9" style="145"/>
    <col min="13825" max="13825" width="4.125" style="145" customWidth="1"/>
    <col min="13826" max="13826" width="18.75" style="145" customWidth="1"/>
    <col min="13827" max="13827" width="7" style="145" customWidth="1"/>
    <col min="13828" max="13840" width="9.375" style="145" customWidth="1"/>
    <col min="13841" max="13842" width="0" style="145" hidden="1" customWidth="1"/>
    <col min="13843" max="14080" width="9" style="145"/>
    <col min="14081" max="14081" width="4.125" style="145" customWidth="1"/>
    <col min="14082" max="14082" width="18.75" style="145" customWidth="1"/>
    <col min="14083" max="14083" width="7" style="145" customWidth="1"/>
    <col min="14084" max="14096" width="9.375" style="145" customWidth="1"/>
    <col min="14097" max="14098" width="0" style="145" hidden="1" customWidth="1"/>
    <col min="14099" max="14336" width="9" style="145"/>
    <col min="14337" max="14337" width="4.125" style="145" customWidth="1"/>
    <col min="14338" max="14338" width="18.75" style="145" customWidth="1"/>
    <col min="14339" max="14339" width="7" style="145" customWidth="1"/>
    <col min="14340" max="14352" width="9.375" style="145" customWidth="1"/>
    <col min="14353" max="14354" width="0" style="145" hidden="1" customWidth="1"/>
    <col min="14355" max="14592" width="9" style="145"/>
    <col min="14593" max="14593" width="4.125" style="145" customWidth="1"/>
    <col min="14594" max="14594" width="18.75" style="145" customWidth="1"/>
    <col min="14595" max="14595" width="7" style="145" customWidth="1"/>
    <col min="14596" max="14608" width="9.375" style="145" customWidth="1"/>
    <col min="14609" max="14610" width="0" style="145" hidden="1" customWidth="1"/>
    <col min="14611" max="14848" width="9" style="145"/>
    <col min="14849" max="14849" width="4.125" style="145" customWidth="1"/>
    <col min="14850" max="14850" width="18.75" style="145" customWidth="1"/>
    <col min="14851" max="14851" width="7" style="145" customWidth="1"/>
    <col min="14852" max="14864" width="9.375" style="145" customWidth="1"/>
    <col min="14865" max="14866" width="0" style="145" hidden="1" customWidth="1"/>
    <col min="14867" max="15104" width="9" style="145"/>
    <col min="15105" max="15105" width="4.125" style="145" customWidth="1"/>
    <col min="15106" max="15106" width="18.75" style="145" customWidth="1"/>
    <col min="15107" max="15107" width="7" style="145" customWidth="1"/>
    <col min="15108" max="15120" width="9.375" style="145" customWidth="1"/>
    <col min="15121" max="15122" width="0" style="145" hidden="1" customWidth="1"/>
    <col min="15123" max="15360" width="9" style="145"/>
    <col min="15361" max="15361" width="4.125" style="145" customWidth="1"/>
    <col min="15362" max="15362" width="18.75" style="145" customWidth="1"/>
    <col min="15363" max="15363" width="7" style="145" customWidth="1"/>
    <col min="15364" max="15376" width="9.375" style="145" customWidth="1"/>
    <col min="15377" max="15378" width="0" style="145" hidden="1" customWidth="1"/>
    <col min="15379" max="15616" width="9" style="145"/>
    <col min="15617" max="15617" width="4.125" style="145" customWidth="1"/>
    <col min="15618" max="15618" width="18.75" style="145" customWidth="1"/>
    <col min="15619" max="15619" width="7" style="145" customWidth="1"/>
    <col min="15620" max="15632" width="9.375" style="145" customWidth="1"/>
    <col min="15633" max="15634" width="0" style="145" hidden="1" customWidth="1"/>
    <col min="15635" max="15872" width="9" style="145"/>
    <col min="15873" max="15873" width="4.125" style="145" customWidth="1"/>
    <col min="15874" max="15874" width="18.75" style="145" customWidth="1"/>
    <col min="15875" max="15875" width="7" style="145" customWidth="1"/>
    <col min="15876" max="15888" width="9.375" style="145" customWidth="1"/>
    <col min="15889" max="15890" width="0" style="145" hidden="1" customWidth="1"/>
    <col min="15891" max="16128" width="9" style="145"/>
    <col min="16129" max="16129" width="4.125" style="145" customWidth="1"/>
    <col min="16130" max="16130" width="18.75" style="145" customWidth="1"/>
    <col min="16131" max="16131" width="7" style="145" customWidth="1"/>
    <col min="16132" max="16144" width="9.375" style="145" customWidth="1"/>
    <col min="16145" max="16146" width="0" style="145" hidden="1" customWidth="1"/>
    <col min="16147" max="16384" width="9" style="145"/>
  </cols>
  <sheetData>
    <row r="1" spans="1:18" ht="27.75" x14ac:dyDescent="0.55000000000000004">
      <c r="A1" s="142"/>
      <c r="B1" s="142"/>
      <c r="C1" s="142"/>
      <c r="D1" s="142"/>
      <c r="E1" s="205" t="s">
        <v>96</v>
      </c>
      <c r="F1" s="205"/>
      <c r="G1" s="205"/>
      <c r="H1" s="205"/>
      <c r="I1" s="205"/>
      <c r="J1" s="205"/>
      <c r="K1" s="205"/>
      <c r="L1" s="143"/>
      <c r="M1" s="142"/>
      <c r="N1" s="142"/>
      <c r="O1" s="142"/>
      <c r="P1" s="142"/>
      <c r="Q1" s="144"/>
      <c r="R1" s="144"/>
    </row>
    <row r="2" spans="1:18" ht="27.75" x14ac:dyDescent="0.55000000000000004">
      <c r="A2" s="146"/>
      <c r="B2" s="146"/>
      <c r="C2" s="146"/>
      <c r="D2" s="146"/>
      <c r="E2" s="146"/>
      <c r="F2" s="146"/>
      <c r="G2" s="146"/>
      <c r="H2" s="143"/>
      <c r="I2" s="147"/>
      <c r="J2" s="147"/>
      <c r="K2" s="148"/>
      <c r="L2" s="148"/>
      <c r="M2" s="148"/>
      <c r="N2" s="142"/>
      <c r="O2" s="144"/>
      <c r="P2" s="144"/>
      <c r="Q2" s="144"/>
      <c r="R2" s="144"/>
    </row>
    <row r="3" spans="1:18" ht="22.5" x14ac:dyDescent="0.55000000000000004">
      <c r="A3" s="149"/>
      <c r="B3" s="149"/>
      <c r="C3" s="149"/>
      <c r="D3" s="149"/>
      <c r="E3" s="149"/>
      <c r="F3" s="149"/>
      <c r="G3" s="149"/>
      <c r="H3" s="206" t="s">
        <v>2</v>
      </c>
      <c r="I3" s="206"/>
      <c r="J3" s="149"/>
      <c r="K3" s="149"/>
      <c r="L3" s="149"/>
      <c r="M3" s="149"/>
      <c r="N3" s="149"/>
      <c r="O3" s="149"/>
      <c r="P3" s="149"/>
      <c r="Q3" s="144"/>
      <c r="R3" s="144"/>
    </row>
    <row r="4" spans="1:18" ht="23.25" customHeight="1" x14ac:dyDescent="0.2">
      <c r="A4" s="207" t="s">
        <v>3</v>
      </c>
      <c r="B4" s="209" t="s">
        <v>4</v>
      </c>
      <c r="C4" s="211" t="s">
        <v>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150"/>
      <c r="R4" s="150"/>
    </row>
    <row r="5" spans="1:18" ht="24.75" x14ac:dyDescent="0.2">
      <c r="A5" s="208"/>
      <c r="B5" s="210"/>
      <c r="C5" s="151" t="s">
        <v>97</v>
      </c>
      <c r="D5" s="152" t="s">
        <v>98</v>
      </c>
      <c r="E5" s="152" t="s">
        <v>99</v>
      </c>
      <c r="F5" s="152" t="s">
        <v>100</v>
      </c>
      <c r="G5" s="152" t="s">
        <v>101</v>
      </c>
      <c r="H5" s="152" t="s">
        <v>102</v>
      </c>
      <c r="I5" s="152" t="s">
        <v>103</v>
      </c>
      <c r="J5" s="152" t="s">
        <v>104</v>
      </c>
      <c r="K5" s="152" t="s">
        <v>105</v>
      </c>
      <c r="L5" s="153" t="s">
        <v>106</v>
      </c>
      <c r="M5" s="152" t="s">
        <v>107</v>
      </c>
      <c r="N5" s="152" t="s">
        <v>108</v>
      </c>
      <c r="O5" s="152" t="s">
        <v>109</v>
      </c>
      <c r="P5" s="152" t="s">
        <v>110</v>
      </c>
      <c r="Q5" s="154"/>
      <c r="R5" s="154"/>
    </row>
    <row r="6" spans="1:18" ht="15.75" customHeight="1" x14ac:dyDescent="0.2">
      <c r="A6" s="155" t="s">
        <v>24</v>
      </c>
      <c r="B6" s="156" t="s">
        <v>25</v>
      </c>
      <c r="C6" s="157">
        <v>29.605</v>
      </c>
      <c r="D6" s="158">
        <v>96.5</v>
      </c>
      <c r="E6" s="158">
        <v>96.6</v>
      </c>
      <c r="F6" s="158">
        <v>96.7</v>
      </c>
      <c r="G6" s="158"/>
      <c r="H6" s="158"/>
      <c r="I6" s="158"/>
      <c r="J6" s="158"/>
      <c r="K6" s="159"/>
      <c r="L6" s="160"/>
      <c r="M6" s="158"/>
      <c r="N6" s="158"/>
      <c r="O6" s="158"/>
      <c r="P6" s="161">
        <f>ROUND(AVERAGE(D6:O6),1)</f>
        <v>96.6</v>
      </c>
      <c r="Q6" s="158">
        <f>AVERAGE(D6:O6)</f>
        <v>96.600000000000009</v>
      </c>
      <c r="R6" s="158">
        <f>STDEV(D6:O6)/Q6*100</f>
        <v>0.1035196687370615</v>
      </c>
    </row>
    <row r="7" spans="1:18" ht="15.75" customHeight="1" x14ac:dyDescent="0.2">
      <c r="A7" s="162" t="s">
        <v>26</v>
      </c>
      <c r="B7" s="163" t="s">
        <v>27</v>
      </c>
      <c r="C7" s="164">
        <v>28.256</v>
      </c>
      <c r="D7" s="165">
        <v>96.3</v>
      </c>
      <c r="E7" s="165">
        <v>96.4</v>
      </c>
      <c r="F7" s="165">
        <v>96.5</v>
      </c>
      <c r="G7" s="165"/>
      <c r="H7" s="166"/>
      <c r="I7" s="165"/>
      <c r="J7" s="165"/>
      <c r="K7" s="167"/>
      <c r="L7" s="168"/>
      <c r="M7" s="165"/>
      <c r="N7" s="166"/>
      <c r="O7" s="165"/>
      <c r="P7" s="161">
        <f t="shared" ref="P7:P42" si="0">ROUND(AVERAGE(D7:O7),1)</f>
        <v>96.4</v>
      </c>
      <c r="Q7" s="158">
        <f t="shared" ref="Q7:Q42" si="1">AVERAGE(D7:O7)</f>
        <v>96.399999999999991</v>
      </c>
      <c r="R7" s="158">
        <f t="shared" ref="R7:R42" si="2">STDEV(D7:O7)/Q7*100</f>
        <v>0.10373443983402637</v>
      </c>
    </row>
    <row r="8" spans="1:18" ht="15.75" customHeight="1" x14ac:dyDescent="0.2">
      <c r="A8" s="162" t="s">
        <v>28</v>
      </c>
      <c r="B8" s="169" t="s">
        <v>29</v>
      </c>
      <c r="C8" s="170">
        <v>4.8869999999999996</v>
      </c>
      <c r="D8" s="166">
        <v>102.8</v>
      </c>
      <c r="E8" s="166">
        <v>102.8</v>
      </c>
      <c r="F8" s="166">
        <v>102.9</v>
      </c>
      <c r="G8" s="166"/>
      <c r="H8" s="166"/>
      <c r="I8" s="166"/>
      <c r="J8" s="166"/>
      <c r="K8" s="171"/>
      <c r="L8" s="168"/>
      <c r="M8" s="166"/>
      <c r="N8" s="166"/>
      <c r="O8" s="166"/>
      <c r="P8" s="161">
        <f t="shared" si="0"/>
        <v>102.8</v>
      </c>
      <c r="Q8" s="158">
        <f t="shared" si="1"/>
        <v>102.83333333333333</v>
      </c>
      <c r="R8" s="158">
        <f t="shared" si="2"/>
        <v>5.6144272530600489E-2</v>
      </c>
    </row>
    <row r="9" spans="1:18" ht="15.75" customHeight="1" x14ac:dyDescent="0.2">
      <c r="A9" s="162" t="s">
        <v>30</v>
      </c>
      <c r="B9" s="172" t="s">
        <v>31</v>
      </c>
      <c r="C9" s="170">
        <v>6.18</v>
      </c>
      <c r="D9" s="166">
        <v>95.9</v>
      </c>
      <c r="E9" s="166">
        <v>95.7</v>
      </c>
      <c r="F9" s="166">
        <v>95.8</v>
      </c>
      <c r="G9" s="165"/>
      <c r="H9" s="166"/>
      <c r="I9" s="166"/>
      <c r="J9" s="166"/>
      <c r="K9" s="171"/>
      <c r="L9" s="168"/>
      <c r="M9" s="165"/>
      <c r="N9" s="166"/>
      <c r="O9" s="166"/>
      <c r="P9" s="161">
        <f t="shared" si="0"/>
        <v>95.8</v>
      </c>
      <c r="Q9" s="158">
        <f t="shared" si="1"/>
        <v>95.800000000000011</v>
      </c>
      <c r="R9" s="158">
        <f t="shared" si="2"/>
        <v>0.10438413361169249</v>
      </c>
    </row>
    <row r="10" spans="1:18" ht="15.75" customHeight="1" x14ac:dyDescent="0.2">
      <c r="A10" s="162" t="s">
        <v>32</v>
      </c>
      <c r="B10" s="169" t="s">
        <v>33</v>
      </c>
      <c r="C10" s="170">
        <v>0.90300000000000002</v>
      </c>
      <c r="D10" s="166">
        <v>70.3</v>
      </c>
      <c r="E10" s="166">
        <v>68.400000000000006</v>
      </c>
      <c r="F10" s="166">
        <v>67.5</v>
      </c>
      <c r="G10" s="165"/>
      <c r="H10" s="166"/>
      <c r="I10" s="166"/>
      <c r="J10" s="166"/>
      <c r="K10" s="171"/>
      <c r="L10" s="168"/>
      <c r="M10" s="165"/>
      <c r="N10" s="166"/>
      <c r="O10" s="166"/>
      <c r="P10" s="161">
        <f t="shared" si="0"/>
        <v>68.7</v>
      </c>
      <c r="Q10" s="158">
        <f t="shared" si="1"/>
        <v>68.733333333333334</v>
      </c>
      <c r="R10" s="158">
        <f t="shared" si="2"/>
        <v>2.0797072398051921</v>
      </c>
    </row>
    <row r="11" spans="1:18" ht="15.75" customHeight="1" x14ac:dyDescent="0.2">
      <c r="A11" s="162" t="s">
        <v>34</v>
      </c>
      <c r="B11" s="172" t="s">
        <v>35</v>
      </c>
      <c r="C11" s="170">
        <v>3.5270000000000001</v>
      </c>
      <c r="D11" s="166">
        <v>99.1</v>
      </c>
      <c r="E11" s="166">
        <v>99</v>
      </c>
      <c r="F11" s="166">
        <v>99.7</v>
      </c>
      <c r="G11" s="165"/>
      <c r="H11" s="166"/>
      <c r="I11" s="166"/>
      <c r="J11" s="166"/>
      <c r="K11" s="171"/>
      <c r="L11" s="168"/>
      <c r="M11" s="165"/>
      <c r="N11" s="166"/>
      <c r="O11" s="166"/>
      <c r="P11" s="161">
        <f t="shared" si="0"/>
        <v>99.3</v>
      </c>
      <c r="Q11" s="158">
        <f t="shared" si="1"/>
        <v>99.266666666666666</v>
      </c>
      <c r="R11" s="158">
        <f t="shared" si="2"/>
        <v>0.38139075525858412</v>
      </c>
    </row>
    <row r="12" spans="1:18" ht="15.75" customHeight="1" x14ac:dyDescent="0.2">
      <c r="A12" s="162" t="s">
        <v>36</v>
      </c>
      <c r="B12" s="169" t="s">
        <v>37</v>
      </c>
      <c r="C12" s="170">
        <v>1.335</v>
      </c>
      <c r="D12" s="166">
        <v>96.6</v>
      </c>
      <c r="E12" s="166">
        <v>96.6</v>
      </c>
      <c r="F12" s="166">
        <v>96.4</v>
      </c>
      <c r="G12" s="165"/>
      <c r="H12" s="166"/>
      <c r="I12" s="166"/>
      <c r="J12" s="166"/>
      <c r="K12" s="171"/>
      <c r="L12" s="168"/>
      <c r="M12" s="165"/>
      <c r="N12" s="166"/>
      <c r="O12" s="166"/>
      <c r="P12" s="161">
        <f t="shared" si="0"/>
        <v>96.5</v>
      </c>
      <c r="Q12" s="158">
        <f t="shared" si="1"/>
        <v>96.533333333333346</v>
      </c>
      <c r="R12" s="158">
        <f t="shared" si="2"/>
        <v>0.1196167684785068</v>
      </c>
    </row>
    <row r="13" spans="1:18" ht="15.75" customHeight="1" x14ac:dyDescent="0.2">
      <c r="A13" s="162" t="s">
        <v>38</v>
      </c>
      <c r="B13" s="172" t="s">
        <v>39</v>
      </c>
      <c r="C13" s="170">
        <v>2.8560000000000003</v>
      </c>
      <c r="D13" s="166">
        <v>95.6</v>
      </c>
      <c r="E13" s="166">
        <v>98.7</v>
      </c>
      <c r="F13" s="166">
        <v>99.4</v>
      </c>
      <c r="G13" s="165"/>
      <c r="H13" s="166"/>
      <c r="I13" s="166"/>
      <c r="J13" s="166"/>
      <c r="K13" s="171"/>
      <c r="L13" s="168"/>
      <c r="M13" s="165"/>
      <c r="N13" s="166"/>
      <c r="O13" s="166"/>
      <c r="P13" s="161">
        <f t="shared" si="0"/>
        <v>97.9</v>
      </c>
      <c r="Q13" s="158">
        <f t="shared" si="1"/>
        <v>97.90000000000002</v>
      </c>
      <c r="R13" s="158">
        <f t="shared" si="2"/>
        <v>2.0657557115584</v>
      </c>
    </row>
    <row r="14" spans="1:18" ht="15.75" customHeight="1" x14ac:dyDescent="0.2">
      <c r="A14" s="162" t="s">
        <v>40</v>
      </c>
      <c r="B14" s="172" t="s">
        <v>41</v>
      </c>
      <c r="C14" s="170">
        <v>6.016</v>
      </c>
      <c r="D14" s="166">
        <v>89.9</v>
      </c>
      <c r="E14" s="166">
        <v>89.5</v>
      </c>
      <c r="F14" s="166">
        <v>89.6</v>
      </c>
      <c r="G14" s="165"/>
      <c r="H14" s="166"/>
      <c r="I14" s="166"/>
      <c r="J14" s="166"/>
      <c r="K14" s="171"/>
      <c r="L14" s="168"/>
      <c r="M14" s="165"/>
      <c r="N14" s="166"/>
      <c r="O14" s="166"/>
      <c r="P14" s="161">
        <f t="shared" si="0"/>
        <v>89.7</v>
      </c>
      <c r="Q14" s="158">
        <f t="shared" si="1"/>
        <v>89.666666666666671</v>
      </c>
      <c r="R14" s="158">
        <f t="shared" si="2"/>
        <v>0.23215605942001938</v>
      </c>
    </row>
    <row r="15" spans="1:18" ht="15.75" customHeight="1" x14ac:dyDescent="0.2">
      <c r="A15" s="162" t="s">
        <v>42</v>
      </c>
      <c r="B15" s="172" t="s">
        <v>43</v>
      </c>
      <c r="C15" s="170">
        <v>2.0750000000000002</v>
      </c>
      <c r="D15" s="166">
        <v>102.4</v>
      </c>
      <c r="E15" s="166">
        <v>102.4</v>
      </c>
      <c r="F15" s="166">
        <v>102.5</v>
      </c>
      <c r="G15" s="165"/>
      <c r="H15" s="166"/>
      <c r="I15" s="166"/>
      <c r="J15" s="166"/>
      <c r="K15" s="171"/>
      <c r="L15" s="168"/>
      <c r="M15" s="165"/>
      <c r="N15" s="166"/>
      <c r="O15" s="166"/>
      <c r="P15" s="161">
        <f t="shared" si="0"/>
        <v>102.4</v>
      </c>
      <c r="Q15" s="158">
        <f t="shared" si="1"/>
        <v>102.43333333333334</v>
      </c>
      <c r="R15" s="158">
        <f t="shared" si="2"/>
        <v>5.6363514727262566E-2</v>
      </c>
    </row>
    <row r="16" spans="1:18" ht="15.75" customHeight="1" x14ac:dyDescent="0.2">
      <c r="A16" s="162" t="s">
        <v>44</v>
      </c>
      <c r="B16" s="172" t="s">
        <v>45</v>
      </c>
      <c r="C16" s="170">
        <v>0.47700000000000009</v>
      </c>
      <c r="D16" s="166">
        <v>118.2</v>
      </c>
      <c r="E16" s="166">
        <v>117.8</v>
      </c>
      <c r="F16" s="166">
        <v>117.5</v>
      </c>
      <c r="G16" s="165"/>
      <c r="H16" s="166"/>
      <c r="I16" s="166"/>
      <c r="J16" s="166"/>
      <c r="K16" s="171"/>
      <c r="L16" s="168"/>
      <c r="M16" s="165"/>
      <c r="N16" s="166"/>
      <c r="O16" s="166"/>
      <c r="P16" s="161">
        <f t="shared" si="0"/>
        <v>117.8</v>
      </c>
      <c r="Q16" s="158">
        <f t="shared" si="1"/>
        <v>117.83333333333333</v>
      </c>
      <c r="R16" s="158">
        <f t="shared" si="2"/>
        <v>0.29803829569597701</v>
      </c>
    </row>
    <row r="17" spans="1:18" ht="15.75" customHeight="1" x14ac:dyDescent="0.2">
      <c r="A17" s="162" t="s">
        <v>46</v>
      </c>
      <c r="B17" s="163" t="s">
        <v>47</v>
      </c>
      <c r="C17" s="164">
        <v>1.349</v>
      </c>
      <c r="D17" s="165">
        <v>101.1</v>
      </c>
      <c r="E17" s="165">
        <v>101.1</v>
      </c>
      <c r="F17" s="165">
        <v>101.1</v>
      </c>
      <c r="G17" s="165"/>
      <c r="H17" s="166"/>
      <c r="I17" s="165"/>
      <c r="J17" s="165"/>
      <c r="K17" s="167"/>
      <c r="L17" s="168"/>
      <c r="M17" s="165"/>
      <c r="N17" s="166"/>
      <c r="O17" s="165"/>
      <c r="P17" s="161">
        <f t="shared" si="0"/>
        <v>101.1</v>
      </c>
      <c r="Q17" s="158">
        <f t="shared" si="1"/>
        <v>101.09999999999998</v>
      </c>
      <c r="R17" s="158">
        <f t="shared" si="2"/>
        <v>1.7215303096473427E-14</v>
      </c>
    </row>
    <row r="18" spans="1:18" ht="15.75" customHeight="1" x14ac:dyDescent="0.2">
      <c r="A18" s="155" t="s">
        <v>48</v>
      </c>
      <c r="B18" s="156" t="s">
        <v>49</v>
      </c>
      <c r="C18" s="157">
        <v>0.61499999999999999</v>
      </c>
      <c r="D18" s="158">
        <v>121.2</v>
      </c>
      <c r="E18" s="158">
        <v>122.4</v>
      </c>
      <c r="F18" s="158">
        <v>122.2</v>
      </c>
      <c r="G18" s="158"/>
      <c r="H18" s="158"/>
      <c r="I18" s="158"/>
      <c r="J18" s="158"/>
      <c r="K18" s="159"/>
      <c r="L18" s="168"/>
      <c r="M18" s="158"/>
      <c r="N18" s="158"/>
      <c r="O18" s="158"/>
      <c r="P18" s="161">
        <f t="shared" si="0"/>
        <v>121.9</v>
      </c>
      <c r="Q18" s="158">
        <f t="shared" si="1"/>
        <v>121.93333333333334</v>
      </c>
      <c r="R18" s="158">
        <f t="shared" si="2"/>
        <v>0.52726357359174247</v>
      </c>
    </row>
    <row r="19" spans="1:18" ht="15.75" customHeight="1" x14ac:dyDescent="0.2">
      <c r="A19" s="173" t="s">
        <v>50</v>
      </c>
      <c r="B19" s="156" t="s">
        <v>51</v>
      </c>
      <c r="C19" s="157">
        <v>6.4719999999999995</v>
      </c>
      <c r="D19" s="158">
        <v>103.8</v>
      </c>
      <c r="E19" s="158">
        <v>103.4</v>
      </c>
      <c r="F19" s="158">
        <v>103.6</v>
      </c>
      <c r="G19" s="158"/>
      <c r="H19" s="158"/>
      <c r="I19" s="158"/>
      <c r="J19" s="158"/>
      <c r="K19" s="159"/>
      <c r="L19" s="168"/>
      <c r="M19" s="158"/>
      <c r="N19" s="158"/>
      <c r="O19" s="158"/>
      <c r="P19" s="161">
        <f t="shared" si="0"/>
        <v>103.6</v>
      </c>
      <c r="Q19" s="158">
        <f t="shared" si="1"/>
        <v>103.59999999999998</v>
      </c>
      <c r="R19" s="158">
        <f t="shared" si="2"/>
        <v>0.19305019305018897</v>
      </c>
    </row>
    <row r="20" spans="1:18" ht="15.75" customHeight="1" x14ac:dyDescent="0.2">
      <c r="A20" s="162" t="s">
        <v>52</v>
      </c>
      <c r="B20" s="172" t="s">
        <v>53</v>
      </c>
      <c r="C20" s="164">
        <v>5.2859999999999996</v>
      </c>
      <c r="D20" s="165">
        <v>104.6</v>
      </c>
      <c r="E20" s="165">
        <v>104.2</v>
      </c>
      <c r="F20" s="165">
        <v>104.4</v>
      </c>
      <c r="G20" s="165"/>
      <c r="H20" s="166"/>
      <c r="I20" s="165"/>
      <c r="J20" s="165"/>
      <c r="K20" s="167"/>
      <c r="L20" s="168"/>
      <c r="M20" s="165"/>
      <c r="N20" s="166"/>
      <c r="O20" s="165"/>
      <c r="P20" s="161">
        <f t="shared" si="0"/>
        <v>104.4</v>
      </c>
      <c r="Q20" s="158">
        <f t="shared" si="1"/>
        <v>104.40000000000002</v>
      </c>
      <c r="R20" s="158">
        <f t="shared" si="2"/>
        <v>0.19157088122604951</v>
      </c>
    </row>
    <row r="21" spans="1:18" ht="15.75" customHeight="1" x14ac:dyDescent="0.2">
      <c r="A21" s="162" t="s">
        <v>54</v>
      </c>
      <c r="B21" s="169" t="s">
        <v>55</v>
      </c>
      <c r="C21" s="170">
        <v>0.80600000000000005</v>
      </c>
      <c r="D21" s="166">
        <v>100.2</v>
      </c>
      <c r="E21" s="166">
        <v>102</v>
      </c>
      <c r="F21" s="166">
        <v>102</v>
      </c>
      <c r="G21" s="166"/>
      <c r="H21" s="166"/>
      <c r="I21" s="166"/>
      <c r="J21" s="166"/>
      <c r="K21" s="171"/>
      <c r="L21" s="168"/>
      <c r="M21" s="166"/>
      <c r="N21" s="166"/>
      <c r="O21" s="166"/>
      <c r="P21" s="161">
        <f t="shared" si="0"/>
        <v>101.4</v>
      </c>
      <c r="Q21" s="158">
        <f t="shared" si="1"/>
        <v>101.39999999999999</v>
      </c>
      <c r="R21" s="158">
        <f t="shared" si="2"/>
        <v>1.024882134656139</v>
      </c>
    </row>
    <row r="22" spans="1:18" ht="15.75" customHeight="1" x14ac:dyDescent="0.2">
      <c r="A22" s="162" t="s">
        <v>56</v>
      </c>
      <c r="B22" s="169" t="s">
        <v>53</v>
      </c>
      <c r="C22" s="170">
        <v>4.3969999999999994</v>
      </c>
      <c r="D22" s="166">
        <v>105.5</v>
      </c>
      <c r="E22" s="166">
        <v>104.6</v>
      </c>
      <c r="F22" s="166">
        <v>104.9</v>
      </c>
      <c r="G22" s="165"/>
      <c r="H22" s="166"/>
      <c r="I22" s="166"/>
      <c r="J22" s="166"/>
      <c r="K22" s="171"/>
      <c r="L22" s="168"/>
      <c r="M22" s="165"/>
      <c r="N22" s="166"/>
      <c r="O22" s="166"/>
      <c r="P22" s="161">
        <f t="shared" si="0"/>
        <v>105</v>
      </c>
      <c r="Q22" s="158">
        <f t="shared" si="1"/>
        <v>105</v>
      </c>
      <c r="R22" s="158">
        <f t="shared" si="2"/>
        <v>0.43643578047198656</v>
      </c>
    </row>
    <row r="23" spans="1:18" ht="15.75" customHeight="1" x14ac:dyDescent="0.2">
      <c r="A23" s="162" t="s">
        <v>57</v>
      </c>
      <c r="B23" s="169" t="s">
        <v>58</v>
      </c>
      <c r="C23" s="170">
        <v>6.5000000000000002E-2</v>
      </c>
      <c r="D23" s="166">
        <v>100.7</v>
      </c>
      <c r="E23" s="166">
        <v>100.5</v>
      </c>
      <c r="F23" s="166">
        <v>100.4</v>
      </c>
      <c r="G23" s="166"/>
      <c r="H23" s="166"/>
      <c r="I23" s="166"/>
      <c r="J23" s="166"/>
      <c r="K23" s="171"/>
      <c r="L23" s="168"/>
      <c r="M23" s="166"/>
      <c r="N23" s="166"/>
      <c r="O23" s="166"/>
      <c r="P23" s="161">
        <f t="shared" si="0"/>
        <v>100.5</v>
      </c>
      <c r="Q23" s="158">
        <f t="shared" si="1"/>
        <v>100.53333333333335</v>
      </c>
      <c r="R23" s="158">
        <f t="shared" si="2"/>
        <v>0.15194216495211577</v>
      </c>
    </row>
    <row r="24" spans="1:18" ht="15.75" customHeight="1" x14ac:dyDescent="0.2">
      <c r="A24" s="162" t="s">
        <v>59</v>
      </c>
      <c r="B24" s="169" t="s">
        <v>60</v>
      </c>
      <c r="C24" s="170">
        <v>1.7999999999999999E-2</v>
      </c>
      <c r="D24" s="166">
        <v>108.2</v>
      </c>
      <c r="E24" s="166">
        <v>107.3</v>
      </c>
      <c r="F24" s="166">
        <v>107.3</v>
      </c>
      <c r="G24" s="165"/>
      <c r="H24" s="166"/>
      <c r="I24" s="166"/>
      <c r="J24" s="166"/>
      <c r="K24" s="171"/>
      <c r="L24" s="168"/>
      <c r="M24" s="165"/>
      <c r="N24" s="166"/>
      <c r="O24" s="166"/>
      <c r="P24" s="161">
        <f t="shared" si="0"/>
        <v>107.6</v>
      </c>
      <c r="Q24" s="158">
        <f t="shared" si="1"/>
        <v>107.60000000000001</v>
      </c>
      <c r="R24" s="158">
        <f t="shared" si="2"/>
        <v>0.48291379393184614</v>
      </c>
    </row>
    <row r="25" spans="1:18" ht="15.75" customHeight="1" x14ac:dyDescent="0.2">
      <c r="A25" s="162" t="s">
        <v>61</v>
      </c>
      <c r="B25" s="169" t="s">
        <v>62</v>
      </c>
      <c r="C25" s="170">
        <v>1.1860000000000002</v>
      </c>
      <c r="D25" s="166">
        <v>100.5</v>
      </c>
      <c r="E25" s="166">
        <v>99.9</v>
      </c>
      <c r="F25" s="166">
        <v>100.1</v>
      </c>
      <c r="G25" s="166"/>
      <c r="H25" s="166"/>
      <c r="I25" s="166"/>
      <c r="J25" s="166"/>
      <c r="K25" s="171"/>
      <c r="L25" s="168"/>
      <c r="M25" s="166"/>
      <c r="N25" s="166"/>
      <c r="O25" s="166"/>
      <c r="P25" s="161">
        <f t="shared" si="0"/>
        <v>100.2</v>
      </c>
      <c r="Q25" s="158">
        <f t="shared" si="1"/>
        <v>100.16666666666667</v>
      </c>
      <c r="R25" s="158">
        <f t="shared" si="2"/>
        <v>0.30499671846627702</v>
      </c>
    </row>
    <row r="26" spans="1:18" ht="15.75" customHeight="1" x14ac:dyDescent="0.2">
      <c r="A26" s="173" t="s">
        <v>63</v>
      </c>
      <c r="B26" s="156" t="s">
        <v>64</v>
      </c>
      <c r="C26" s="170">
        <v>25.359000000000002</v>
      </c>
      <c r="D26" s="166">
        <v>116.8</v>
      </c>
      <c r="E26" s="166">
        <v>115.6</v>
      </c>
      <c r="F26" s="174">
        <v>114.5</v>
      </c>
      <c r="G26" s="165"/>
      <c r="H26" s="166"/>
      <c r="I26" s="166"/>
      <c r="J26" s="166"/>
      <c r="K26" s="171"/>
      <c r="L26" s="168"/>
      <c r="M26" s="165"/>
      <c r="N26" s="166"/>
      <c r="O26" s="166"/>
      <c r="P26" s="161">
        <f t="shared" si="0"/>
        <v>115.6</v>
      </c>
      <c r="Q26" s="158">
        <f t="shared" si="1"/>
        <v>115.63333333333333</v>
      </c>
      <c r="R26" s="158">
        <f t="shared" si="2"/>
        <v>0.99483620217569202</v>
      </c>
    </row>
    <row r="27" spans="1:18" ht="15.75" customHeight="1" x14ac:dyDescent="0.2">
      <c r="A27" s="162" t="s">
        <v>65</v>
      </c>
      <c r="B27" s="169" t="s">
        <v>66</v>
      </c>
      <c r="C27" s="164">
        <v>17.123000000000001</v>
      </c>
      <c r="D27" s="165">
        <v>114.8</v>
      </c>
      <c r="E27" s="165">
        <v>114.8</v>
      </c>
      <c r="F27" s="166">
        <v>114.8</v>
      </c>
      <c r="G27" s="165"/>
      <c r="H27" s="166"/>
      <c r="I27" s="165"/>
      <c r="J27" s="165"/>
      <c r="K27" s="167"/>
      <c r="L27" s="168"/>
      <c r="M27" s="165"/>
      <c r="N27" s="166"/>
      <c r="O27" s="165"/>
      <c r="P27" s="161">
        <f t="shared" si="0"/>
        <v>114.8</v>
      </c>
      <c r="Q27" s="158">
        <f t="shared" si="1"/>
        <v>114.8</v>
      </c>
      <c r="R27" s="158">
        <f t="shared" si="2"/>
        <v>0</v>
      </c>
    </row>
    <row r="28" spans="1:18" ht="15.75" customHeight="1" x14ac:dyDescent="0.2">
      <c r="A28" s="162" t="s">
        <v>67</v>
      </c>
      <c r="B28" s="169" t="s">
        <v>68</v>
      </c>
      <c r="C28" s="175">
        <v>2.9820000000000002</v>
      </c>
      <c r="D28" s="174">
        <v>118.2</v>
      </c>
      <c r="E28" s="174">
        <v>117.5</v>
      </c>
      <c r="F28" s="166">
        <v>116.6</v>
      </c>
      <c r="G28" s="174"/>
      <c r="H28" s="174"/>
      <c r="I28" s="174"/>
      <c r="J28" s="174"/>
      <c r="K28" s="176"/>
      <c r="L28" s="168"/>
      <c r="M28" s="174"/>
      <c r="N28" s="174"/>
      <c r="O28" s="174"/>
      <c r="P28" s="161">
        <f t="shared" si="0"/>
        <v>117.4</v>
      </c>
      <c r="Q28" s="158">
        <f t="shared" si="1"/>
        <v>117.43333333333332</v>
      </c>
      <c r="R28" s="158">
        <f t="shared" si="2"/>
        <v>0.68300933383570994</v>
      </c>
    </row>
    <row r="29" spans="1:18" ht="15.75" customHeight="1" x14ac:dyDescent="0.2">
      <c r="A29" s="162" t="s">
        <v>69</v>
      </c>
      <c r="B29" s="169" t="s">
        <v>70</v>
      </c>
      <c r="C29" s="170">
        <v>2.7069999999999999</v>
      </c>
      <c r="D29" s="166">
        <v>141.30000000000001</v>
      </c>
      <c r="E29" s="166">
        <v>131.30000000000001</v>
      </c>
      <c r="F29" s="165">
        <v>121.9</v>
      </c>
      <c r="G29" s="166"/>
      <c r="H29" s="166"/>
      <c r="I29" s="166"/>
      <c r="J29" s="166"/>
      <c r="K29" s="171"/>
      <c r="L29" s="168"/>
      <c r="M29" s="166"/>
      <c r="N29" s="166"/>
      <c r="O29" s="166"/>
      <c r="P29" s="161">
        <f t="shared" si="0"/>
        <v>131.5</v>
      </c>
      <c r="Q29" s="158">
        <f t="shared" si="1"/>
        <v>131.5</v>
      </c>
      <c r="R29" s="158">
        <f t="shared" si="2"/>
        <v>7.3776017251010835</v>
      </c>
    </row>
    <row r="30" spans="1:18" ht="15.75" customHeight="1" x14ac:dyDescent="0.2">
      <c r="A30" s="162" t="s">
        <v>71</v>
      </c>
      <c r="B30" s="169" t="s">
        <v>72</v>
      </c>
      <c r="C30" s="170">
        <v>2.5470000000000002</v>
      </c>
      <c r="D30" s="166">
        <v>102.2</v>
      </c>
      <c r="E30" s="166">
        <v>101.7</v>
      </c>
      <c r="F30" s="161">
        <v>102.1</v>
      </c>
      <c r="G30" s="166"/>
      <c r="H30" s="166"/>
      <c r="I30" s="166"/>
      <c r="J30" s="166"/>
      <c r="K30" s="171"/>
      <c r="L30" s="168"/>
      <c r="M30" s="166"/>
      <c r="N30" s="166"/>
      <c r="O30" s="166"/>
      <c r="P30" s="161">
        <f t="shared" si="0"/>
        <v>102</v>
      </c>
      <c r="Q30" s="158">
        <f t="shared" si="1"/>
        <v>102</v>
      </c>
      <c r="R30" s="158">
        <f t="shared" si="2"/>
        <v>0.2593873834377034</v>
      </c>
    </row>
    <row r="31" spans="1:18" ht="15.75" customHeight="1" x14ac:dyDescent="0.2">
      <c r="A31" s="177" t="s">
        <v>73</v>
      </c>
      <c r="B31" s="178" t="s">
        <v>74</v>
      </c>
      <c r="C31" s="164">
        <v>6.5239999999999991</v>
      </c>
      <c r="D31" s="165">
        <v>98.5</v>
      </c>
      <c r="E31" s="165">
        <v>98.4</v>
      </c>
      <c r="F31" s="174">
        <v>98.4</v>
      </c>
      <c r="G31" s="165"/>
      <c r="H31" s="161"/>
      <c r="I31" s="165"/>
      <c r="J31" s="165"/>
      <c r="K31" s="167"/>
      <c r="L31" s="168"/>
      <c r="M31" s="165"/>
      <c r="N31" s="161"/>
      <c r="O31" s="165"/>
      <c r="P31" s="161">
        <f t="shared" si="0"/>
        <v>98.4</v>
      </c>
      <c r="Q31" s="158">
        <f t="shared" si="1"/>
        <v>98.433333333333337</v>
      </c>
      <c r="R31" s="158">
        <f t="shared" si="2"/>
        <v>5.8653938624069715E-2</v>
      </c>
    </row>
    <row r="32" spans="1:18" ht="15.75" customHeight="1" x14ac:dyDescent="0.2">
      <c r="A32" s="162" t="s">
        <v>75</v>
      </c>
      <c r="B32" s="169" t="s">
        <v>76</v>
      </c>
      <c r="C32" s="179">
        <v>2.5509999999999997</v>
      </c>
      <c r="D32" s="161">
        <v>93.7</v>
      </c>
      <c r="E32" s="161">
        <v>93.8</v>
      </c>
      <c r="F32" s="165">
        <v>94</v>
      </c>
      <c r="G32" s="166"/>
      <c r="H32" s="166"/>
      <c r="I32" s="161"/>
      <c r="J32" s="161"/>
      <c r="K32" s="180"/>
      <c r="L32" s="168"/>
      <c r="M32" s="166"/>
      <c r="N32" s="166"/>
      <c r="O32" s="161"/>
      <c r="P32" s="161">
        <f t="shared" si="0"/>
        <v>93.8</v>
      </c>
      <c r="Q32" s="158">
        <f t="shared" si="1"/>
        <v>93.833333333333329</v>
      </c>
      <c r="R32" s="158">
        <f t="shared" si="2"/>
        <v>0.16279132131281751</v>
      </c>
    </row>
    <row r="33" spans="1:19" ht="15.75" customHeight="1" x14ac:dyDescent="0.2">
      <c r="A33" s="162" t="s">
        <v>77</v>
      </c>
      <c r="B33" s="169" t="s">
        <v>78</v>
      </c>
      <c r="C33" s="175">
        <v>3.9729999999999999</v>
      </c>
      <c r="D33" s="174">
        <v>101.5</v>
      </c>
      <c r="E33" s="174">
        <v>101.3</v>
      </c>
      <c r="F33" s="165">
        <v>101.2</v>
      </c>
      <c r="G33" s="174"/>
      <c r="H33" s="174"/>
      <c r="I33" s="174"/>
      <c r="J33" s="174"/>
      <c r="K33" s="176"/>
      <c r="L33" s="168"/>
      <c r="M33" s="174"/>
      <c r="N33" s="174"/>
      <c r="O33" s="174"/>
      <c r="P33" s="161">
        <f t="shared" si="0"/>
        <v>101.3</v>
      </c>
      <c r="Q33" s="158">
        <f t="shared" si="1"/>
        <v>101.33333333333333</v>
      </c>
      <c r="R33" s="158">
        <f t="shared" si="2"/>
        <v>0.15074262154459911</v>
      </c>
    </row>
    <row r="34" spans="1:19" ht="15.75" customHeight="1" x14ac:dyDescent="0.2">
      <c r="A34" s="173" t="s">
        <v>79</v>
      </c>
      <c r="B34" s="156" t="s">
        <v>80</v>
      </c>
      <c r="C34" s="164">
        <v>4.1419999999999995</v>
      </c>
      <c r="D34" s="165">
        <v>118.4</v>
      </c>
      <c r="E34" s="165">
        <v>118.8</v>
      </c>
      <c r="F34" s="158">
        <v>119.1</v>
      </c>
      <c r="G34" s="165"/>
      <c r="H34" s="166"/>
      <c r="I34" s="165"/>
      <c r="J34" s="165"/>
      <c r="K34" s="167"/>
      <c r="L34" s="168"/>
      <c r="M34" s="165"/>
      <c r="N34" s="166"/>
      <c r="O34" s="165"/>
      <c r="P34" s="161">
        <f t="shared" si="0"/>
        <v>118.8</v>
      </c>
      <c r="Q34" s="158">
        <f t="shared" si="1"/>
        <v>118.76666666666665</v>
      </c>
      <c r="R34" s="158">
        <f t="shared" si="2"/>
        <v>0.29569614798912619</v>
      </c>
    </row>
    <row r="35" spans="1:19" ht="15.75" customHeight="1" x14ac:dyDescent="0.2">
      <c r="A35" s="173" t="s">
        <v>81</v>
      </c>
      <c r="B35" s="156" t="s">
        <v>82</v>
      </c>
      <c r="C35" s="164">
        <v>15.185</v>
      </c>
      <c r="D35" s="165">
        <v>95.2</v>
      </c>
      <c r="E35" s="165">
        <v>95.2</v>
      </c>
      <c r="F35" s="158">
        <v>95</v>
      </c>
      <c r="G35" s="165"/>
      <c r="H35" s="166"/>
      <c r="I35" s="165"/>
      <c r="J35" s="165"/>
      <c r="K35" s="167"/>
      <c r="L35" s="168"/>
      <c r="M35" s="165"/>
      <c r="N35" s="166"/>
      <c r="O35" s="165"/>
      <c r="P35" s="161">
        <f t="shared" si="0"/>
        <v>95.1</v>
      </c>
      <c r="Q35" s="158">
        <f t="shared" si="1"/>
        <v>95.133333333333326</v>
      </c>
      <c r="R35" s="158">
        <f t="shared" si="2"/>
        <v>0.12137707130826224</v>
      </c>
    </row>
    <row r="36" spans="1:19" ht="15.75" customHeight="1" x14ac:dyDescent="0.2">
      <c r="A36" s="173" t="s">
        <v>83</v>
      </c>
      <c r="B36" s="156" t="s">
        <v>84</v>
      </c>
      <c r="C36" s="157">
        <v>3.109</v>
      </c>
      <c r="D36" s="158">
        <v>112.8</v>
      </c>
      <c r="E36" s="158">
        <v>112.6</v>
      </c>
      <c r="F36" s="158">
        <v>112.3</v>
      </c>
      <c r="G36" s="158"/>
      <c r="H36" s="158"/>
      <c r="I36" s="158"/>
      <c r="J36" s="158"/>
      <c r="K36" s="159"/>
      <c r="L36" s="168"/>
      <c r="M36" s="158"/>
      <c r="N36" s="158"/>
      <c r="O36" s="158"/>
      <c r="P36" s="161">
        <f t="shared" si="0"/>
        <v>112.6</v>
      </c>
      <c r="Q36" s="158">
        <f t="shared" si="1"/>
        <v>112.56666666666666</v>
      </c>
      <c r="R36" s="158">
        <f t="shared" si="2"/>
        <v>0.22356631434026489</v>
      </c>
    </row>
    <row r="37" spans="1:19" ht="15.75" customHeight="1" x14ac:dyDescent="0.2">
      <c r="A37" s="155" t="s">
        <v>85</v>
      </c>
      <c r="B37" s="156" t="s">
        <v>86</v>
      </c>
      <c r="C37" s="157">
        <v>1.998</v>
      </c>
      <c r="D37" s="158">
        <v>85.8</v>
      </c>
      <c r="E37" s="158">
        <v>83.4</v>
      </c>
      <c r="F37" s="158">
        <v>85.1</v>
      </c>
      <c r="G37" s="158"/>
      <c r="H37" s="158"/>
      <c r="I37" s="158"/>
      <c r="J37" s="158"/>
      <c r="K37" s="159"/>
      <c r="L37" s="168"/>
      <c r="M37" s="158"/>
      <c r="N37" s="158"/>
      <c r="O37" s="158"/>
      <c r="P37" s="161">
        <f t="shared" si="0"/>
        <v>84.8</v>
      </c>
      <c r="Q37" s="158">
        <f t="shared" si="1"/>
        <v>84.766666666666666</v>
      </c>
      <c r="R37" s="158">
        <f t="shared" si="2"/>
        <v>1.4560368526601291</v>
      </c>
    </row>
    <row r="38" spans="1:19" ht="15.75" customHeight="1" x14ac:dyDescent="0.2">
      <c r="A38" s="155" t="s">
        <v>87</v>
      </c>
      <c r="B38" s="156" t="s">
        <v>88</v>
      </c>
      <c r="C38" s="157">
        <v>0.92199999999999993</v>
      </c>
      <c r="D38" s="158">
        <v>131.30000000000001</v>
      </c>
      <c r="E38" s="158">
        <v>131.30000000000001</v>
      </c>
      <c r="F38" s="158">
        <v>131.4</v>
      </c>
      <c r="G38" s="158"/>
      <c r="H38" s="158"/>
      <c r="I38" s="158"/>
      <c r="J38" s="158"/>
      <c r="K38" s="159"/>
      <c r="L38" s="168"/>
      <c r="M38" s="158"/>
      <c r="N38" s="158"/>
      <c r="O38" s="158"/>
      <c r="P38" s="161">
        <f t="shared" si="0"/>
        <v>131.30000000000001</v>
      </c>
      <c r="Q38" s="158">
        <f t="shared" si="1"/>
        <v>131.33333333333334</v>
      </c>
      <c r="R38" s="158">
        <f t="shared" si="2"/>
        <v>4.3960680395146667E-2</v>
      </c>
    </row>
    <row r="39" spans="1:19" ht="15.75" customHeight="1" x14ac:dyDescent="0.2">
      <c r="A39" s="155" t="s">
        <v>89</v>
      </c>
      <c r="B39" s="156" t="s">
        <v>90</v>
      </c>
      <c r="C39" s="157">
        <v>1.5270000000000001</v>
      </c>
      <c r="D39" s="158">
        <v>111</v>
      </c>
      <c r="E39" s="158">
        <v>110.9</v>
      </c>
      <c r="F39" s="158">
        <v>110.8</v>
      </c>
      <c r="G39" s="158"/>
      <c r="H39" s="158"/>
      <c r="I39" s="158"/>
      <c r="J39" s="158"/>
      <c r="K39" s="159"/>
      <c r="L39" s="168"/>
      <c r="M39" s="158"/>
      <c r="N39" s="158"/>
      <c r="O39" s="158"/>
      <c r="P39" s="161">
        <f t="shared" si="0"/>
        <v>110.9</v>
      </c>
      <c r="Q39" s="158">
        <f t="shared" si="1"/>
        <v>110.89999999999999</v>
      </c>
      <c r="R39" s="158">
        <f t="shared" si="2"/>
        <v>9.0171325518486403E-2</v>
      </c>
    </row>
    <row r="40" spans="1:19" ht="15.75" customHeight="1" x14ac:dyDescent="0.2">
      <c r="A40" s="173" t="s">
        <v>91</v>
      </c>
      <c r="B40" s="156" t="s">
        <v>92</v>
      </c>
      <c r="C40" s="157">
        <v>4.5419999999999998</v>
      </c>
      <c r="D40" s="158">
        <v>104.7</v>
      </c>
      <c r="E40" s="158">
        <v>104.9</v>
      </c>
      <c r="F40" s="158">
        <v>104.6</v>
      </c>
      <c r="G40" s="158"/>
      <c r="H40" s="158"/>
      <c r="I40" s="158"/>
      <c r="J40" s="158"/>
      <c r="K40" s="159"/>
      <c r="L40" s="168"/>
      <c r="M40" s="158"/>
      <c r="N40" s="158"/>
      <c r="O40" s="158"/>
      <c r="P40" s="161">
        <f t="shared" si="0"/>
        <v>104.7</v>
      </c>
      <c r="Q40" s="158">
        <f t="shared" si="1"/>
        <v>104.73333333333335</v>
      </c>
      <c r="R40" s="158">
        <f t="shared" si="2"/>
        <v>0.14584900365868866</v>
      </c>
    </row>
    <row r="41" spans="1:19" ht="15.75" customHeight="1" x14ac:dyDescent="0.2">
      <c r="A41" s="173" t="s">
        <v>93</v>
      </c>
      <c r="B41" s="156" t="s">
        <v>94</v>
      </c>
      <c r="C41" s="181">
        <v>100</v>
      </c>
      <c r="D41" s="158">
        <v>104.3</v>
      </c>
      <c r="E41" s="158">
        <v>104</v>
      </c>
      <c r="F41" s="158">
        <v>103.7</v>
      </c>
      <c r="G41" s="158"/>
      <c r="H41" s="158"/>
      <c r="I41" s="158"/>
      <c r="J41" s="158"/>
      <c r="K41" s="158"/>
      <c r="L41" s="182"/>
      <c r="M41" s="158"/>
      <c r="N41" s="158"/>
      <c r="O41" s="158"/>
      <c r="P41" s="161">
        <f t="shared" si="0"/>
        <v>104</v>
      </c>
      <c r="Q41" s="158">
        <f t="shared" si="1"/>
        <v>104</v>
      </c>
      <c r="R41" s="158">
        <f t="shared" si="2"/>
        <v>0.28846153846153577</v>
      </c>
    </row>
    <row r="42" spans="1:19" ht="15.75" customHeight="1" x14ac:dyDescent="0.2">
      <c r="A42" s="155"/>
      <c r="B42" s="183" t="s">
        <v>111</v>
      </c>
      <c r="C42" s="181">
        <v>100</v>
      </c>
      <c r="D42" s="158">
        <v>105.2</v>
      </c>
      <c r="E42" s="158">
        <v>104.8</v>
      </c>
      <c r="F42" s="158">
        <v>104.5</v>
      </c>
      <c r="G42" s="158"/>
      <c r="H42" s="158"/>
      <c r="I42" s="158"/>
      <c r="J42" s="158"/>
      <c r="K42" s="158"/>
      <c r="L42" s="182"/>
      <c r="M42" s="158"/>
      <c r="N42" s="158"/>
      <c r="O42" s="158"/>
      <c r="P42" s="161">
        <f t="shared" si="0"/>
        <v>104.8</v>
      </c>
      <c r="Q42" s="158">
        <f t="shared" si="1"/>
        <v>104.83333333333333</v>
      </c>
      <c r="R42" s="158">
        <f t="shared" si="2"/>
        <v>0.33499693967735411</v>
      </c>
    </row>
    <row r="43" spans="1:19" ht="15.75" customHeight="1" x14ac:dyDescent="0.2">
      <c r="A43" s="184"/>
      <c r="Q43" s="158" t="e">
        <f>AVERAGE(#REF!)</f>
        <v>#REF!</v>
      </c>
      <c r="R43" s="158" t="e">
        <f>STDEV(#REF!)/Q43*100</f>
        <v>#REF!</v>
      </c>
    </row>
    <row r="44" spans="1:19" ht="15.75" customHeight="1" x14ac:dyDescent="0.2">
      <c r="Q44" s="158" t="e">
        <f>AVERAGE(#REF!)</f>
        <v>#REF!</v>
      </c>
      <c r="R44" s="158" t="e">
        <f>STDEV(#REF!)/Q44*100</f>
        <v>#REF!</v>
      </c>
    </row>
    <row r="45" spans="1:19" ht="18.95" customHeight="1" x14ac:dyDescent="0.2"/>
    <row r="46" spans="1:19" ht="18.95" customHeight="1" x14ac:dyDescent="0.2">
      <c r="S46" s="185"/>
    </row>
  </sheetData>
  <sheetProtection password="CA6E" sheet="1" objects="1" scenarios="1" formatCells="0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zoomScaleNormal="100" zoomScaleSheetLayoutView="100" workbookViewId="0">
      <selection activeCell="G17" sqref="G17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" customWidth="1"/>
    <col min="38" max="38" width="5.25" customWidth="1"/>
    <col min="39" max="39" width="20.375" customWidth="1"/>
    <col min="40" max="45" width="5.875" customWidth="1"/>
    <col min="46" max="46" width="7.125" style="1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.75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.75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.75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.75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.75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.75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.75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.75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.75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.75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.75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.75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.75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.75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.75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.75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.75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.75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.75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.75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.75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.75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.75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.75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.75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.75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.75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.75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.75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.75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.75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.75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.75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.75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.75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.75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.75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.75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.75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.75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.75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.75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.75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.75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.75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.75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.75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.75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.75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.75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.75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.75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.75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.75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.75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.75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.75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.75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.75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.75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.75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.75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.75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.75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214" t="s">
        <v>112</v>
      </c>
      <c r="B1" s="214"/>
      <c r="C1" s="214"/>
      <c r="D1" s="214"/>
      <c r="E1" s="214"/>
      <c r="F1" s="215" t="s">
        <v>113</v>
      </c>
      <c r="G1" s="215"/>
      <c r="H1" s="215"/>
      <c r="AB1" s="57"/>
      <c r="AC1" s="216" t="s">
        <v>114</v>
      </c>
      <c r="AD1" s="216"/>
      <c r="AE1" s="216"/>
      <c r="AF1" s="216"/>
      <c r="AG1" s="216"/>
      <c r="AH1" s="58"/>
      <c r="AI1" s="58"/>
      <c r="AJ1" s="59"/>
      <c r="AK1" s="59"/>
      <c r="AL1" s="217" t="s">
        <v>115</v>
      </c>
      <c r="AM1" s="217"/>
      <c r="AN1" s="217"/>
      <c r="AO1" s="217"/>
      <c r="AP1" s="217"/>
      <c r="AQ1" s="217"/>
      <c r="AR1" s="217"/>
      <c r="AS1" s="217"/>
      <c r="AT1" s="60"/>
      <c r="AU1" s="60"/>
      <c r="AV1" s="218" t="s">
        <v>116</v>
      </c>
      <c r="AW1" s="218"/>
      <c r="AX1" s="218"/>
      <c r="AY1" s="218"/>
      <c r="AZ1" s="218"/>
      <c r="BA1" s="218"/>
      <c r="BB1" s="218"/>
      <c r="BC1" s="218"/>
      <c r="BD1" s="61"/>
      <c r="BE1" s="61"/>
    </row>
    <row r="2" spans="1:62" ht="31.5" customHeight="1" x14ac:dyDescent="0.65">
      <c r="A2" s="62"/>
      <c r="B2" s="62"/>
      <c r="C2" s="223"/>
      <c r="D2" s="224"/>
      <c r="E2" s="225"/>
      <c r="F2" s="225"/>
      <c r="G2" s="225"/>
      <c r="H2" s="225"/>
      <c r="S2" s="214" t="s">
        <v>117</v>
      </c>
      <c r="T2" s="214"/>
      <c r="U2" s="214"/>
      <c r="V2" s="214"/>
      <c r="W2" s="214"/>
      <c r="X2" s="226" t="str">
        <f>F1</f>
        <v>اذار 2018</v>
      </c>
      <c r="Y2" s="226"/>
      <c r="Z2" s="226"/>
      <c r="AA2" s="63"/>
      <c r="AB2" s="57"/>
      <c r="AC2" s="216" t="str">
        <f>F1</f>
        <v>اذار 2018</v>
      </c>
      <c r="AD2" s="216"/>
      <c r="AE2" s="216"/>
      <c r="AF2" s="216"/>
      <c r="AG2" s="216"/>
      <c r="AH2" s="58"/>
      <c r="AI2" s="58"/>
      <c r="AJ2" s="59"/>
      <c r="AK2" s="59"/>
      <c r="AL2" s="217" t="s">
        <v>118</v>
      </c>
      <c r="AM2" s="217"/>
      <c r="AN2" s="217"/>
      <c r="AO2" s="217"/>
      <c r="AP2" s="217"/>
      <c r="AQ2" s="217"/>
      <c r="AR2" s="217"/>
      <c r="AS2" s="217"/>
      <c r="AT2" s="64"/>
      <c r="AU2" s="64"/>
      <c r="AV2" s="219" t="s">
        <v>119</v>
      </c>
      <c r="AW2" s="219"/>
      <c r="AX2" s="219"/>
      <c r="AY2" s="219"/>
      <c r="AZ2" s="219"/>
      <c r="BA2" s="219"/>
      <c r="BB2" s="219"/>
      <c r="BC2" s="219"/>
      <c r="BD2" s="65"/>
      <c r="BE2" s="65"/>
      <c r="BF2" s="61"/>
      <c r="BG2" s="61"/>
      <c r="BH2" s="61"/>
      <c r="BI2" s="61"/>
    </row>
    <row r="3" spans="1:62" ht="24.75" customHeight="1" x14ac:dyDescent="0.2">
      <c r="A3" s="220" t="s">
        <v>120</v>
      </c>
      <c r="B3" s="220"/>
      <c r="C3" s="220"/>
      <c r="D3" s="220"/>
      <c r="E3" s="220"/>
      <c r="F3" s="220"/>
      <c r="G3" s="220"/>
      <c r="H3" s="220"/>
      <c r="R3" s="10"/>
      <c r="S3" s="10"/>
      <c r="T3" s="66"/>
      <c r="U3" s="67"/>
      <c r="V3" s="67"/>
      <c r="W3" s="67"/>
      <c r="X3" s="67"/>
      <c r="Y3" s="67"/>
      <c r="Z3" s="67"/>
      <c r="AA3" s="67"/>
      <c r="AC3" s="220" t="s">
        <v>120</v>
      </c>
      <c r="AD3" s="220"/>
      <c r="AE3" s="220"/>
      <c r="AF3" s="220"/>
      <c r="AG3" s="220"/>
      <c r="AH3" s="68"/>
      <c r="AI3" s="68"/>
      <c r="AJ3" s="69"/>
      <c r="AK3" s="221" t="s">
        <v>121</v>
      </c>
      <c r="AL3" s="221"/>
      <c r="AM3" s="221"/>
      <c r="AN3" s="221"/>
      <c r="AO3" s="221"/>
      <c r="AP3" s="221"/>
      <c r="AQ3" s="221"/>
      <c r="AR3" s="221"/>
      <c r="AS3" s="221"/>
      <c r="AT3" s="70"/>
      <c r="AU3" s="71"/>
      <c r="AV3" s="222" t="s">
        <v>121</v>
      </c>
      <c r="AW3" s="222"/>
      <c r="AX3" s="222"/>
      <c r="AY3" s="222"/>
      <c r="AZ3" s="222"/>
      <c r="BA3" s="222"/>
      <c r="BB3" s="222"/>
      <c r="BC3" s="222"/>
      <c r="BD3" s="72"/>
    </row>
    <row r="4" spans="1:62" ht="52.5" customHeight="1" x14ac:dyDescent="0.25">
      <c r="A4" s="188" t="s">
        <v>3</v>
      </c>
      <c r="B4" s="191" t="s">
        <v>4</v>
      </c>
      <c r="C4" s="191" t="s">
        <v>97</v>
      </c>
      <c r="D4" s="227" t="s">
        <v>5</v>
      </c>
      <c r="E4" s="228"/>
      <c r="F4" s="229"/>
      <c r="G4" s="236" t="s">
        <v>122</v>
      </c>
      <c r="H4" s="237"/>
      <c r="U4" s="220" t="s">
        <v>120</v>
      </c>
      <c r="V4" s="220"/>
      <c r="W4" s="220"/>
      <c r="X4" s="220"/>
      <c r="Y4" s="220"/>
      <c r="Z4" s="220"/>
      <c r="AB4" s="57"/>
      <c r="AC4" s="188" t="s">
        <v>3</v>
      </c>
      <c r="AD4" s="191" t="s">
        <v>4</v>
      </c>
      <c r="AE4" s="227" t="s">
        <v>5</v>
      </c>
      <c r="AF4" s="228"/>
      <c r="AG4" s="229"/>
      <c r="AH4" s="73"/>
      <c r="AI4" s="74"/>
      <c r="AJ4" s="230"/>
      <c r="AK4" s="75"/>
      <c r="AL4" s="231" t="s">
        <v>3</v>
      </c>
      <c r="AM4" s="231" t="s">
        <v>4</v>
      </c>
      <c r="AN4" s="245" t="s">
        <v>123</v>
      </c>
      <c r="AO4" s="246"/>
      <c r="AP4" s="245" t="s">
        <v>124</v>
      </c>
      <c r="AQ4" s="246"/>
      <c r="AR4" s="245" t="s">
        <v>125</v>
      </c>
      <c r="AS4" s="246"/>
      <c r="AT4" s="76"/>
      <c r="AV4" s="231" t="s">
        <v>3</v>
      </c>
      <c r="AW4" s="231" t="s">
        <v>4</v>
      </c>
      <c r="AX4" s="245" t="s">
        <v>126</v>
      </c>
      <c r="AY4" s="246"/>
      <c r="AZ4" s="245" t="s">
        <v>127</v>
      </c>
      <c r="BA4" s="246"/>
      <c r="BB4" s="247" t="s">
        <v>125</v>
      </c>
      <c r="BC4" s="247"/>
      <c r="BD4" s="1"/>
    </row>
    <row r="5" spans="1:62" ht="68.25" customHeight="1" x14ac:dyDescent="0.25">
      <c r="A5" s="190"/>
      <c r="B5" s="193"/>
      <c r="C5" s="193"/>
      <c r="D5" s="77" t="s">
        <v>128</v>
      </c>
      <c r="E5" s="77" t="s">
        <v>129</v>
      </c>
      <c r="F5" s="78" t="s">
        <v>130</v>
      </c>
      <c r="G5" s="77" t="str">
        <f>E5</f>
        <v xml:space="preserve"> شباط 2018   </v>
      </c>
      <c r="H5" s="77" t="str">
        <f>D5</f>
        <v>اذار 2017</v>
      </c>
      <c r="S5" s="188" t="s">
        <v>3</v>
      </c>
      <c r="T5" s="191" t="s">
        <v>131</v>
      </c>
      <c r="U5" s="191" t="s">
        <v>97</v>
      </c>
      <c r="V5" s="238" t="s">
        <v>132</v>
      </c>
      <c r="W5" s="241" t="s">
        <v>133</v>
      </c>
      <c r="X5" s="248" t="s">
        <v>134</v>
      </c>
      <c r="Y5" s="233" t="s">
        <v>135</v>
      </c>
      <c r="Z5" s="233" t="s">
        <v>136</v>
      </c>
      <c r="AA5" s="79"/>
      <c r="AB5" s="80"/>
      <c r="AC5" s="190"/>
      <c r="AD5" s="193"/>
      <c r="AE5" s="81" t="s">
        <v>123</v>
      </c>
      <c r="AF5" s="82" t="s">
        <v>124</v>
      </c>
      <c r="AG5" s="82" t="s">
        <v>125</v>
      </c>
      <c r="AH5" s="83" t="s">
        <v>137</v>
      </c>
      <c r="AI5" s="84" t="s">
        <v>138</v>
      </c>
      <c r="AJ5" s="230"/>
      <c r="AK5" s="75"/>
      <c r="AL5" s="232"/>
      <c r="AM5" s="232"/>
      <c r="AN5" s="82" t="s">
        <v>139</v>
      </c>
      <c r="AO5" s="82" t="s">
        <v>140</v>
      </c>
      <c r="AP5" s="82" t="s">
        <v>139</v>
      </c>
      <c r="AQ5" s="82" t="s">
        <v>140</v>
      </c>
      <c r="AR5" s="82" t="s">
        <v>139</v>
      </c>
      <c r="AS5" s="82" t="s">
        <v>140</v>
      </c>
      <c r="AT5" s="64"/>
      <c r="AV5" s="232"/>
      <c r="AW5" s="232"/>
      <c r="AX5" s="82" t="s">
        <v>141</v>
      </c>
      <c r="AY5" s="82" t="s">
        <v>142</v>
      </c>
      <c r="AZ5" s="82" t="s">
        <v>141</v>
      </c>
      <c r="BA5" s="82" t="s">
        <v>142</v>
      </c>
      <c r="BB5" s="82" t="s">
        <v>141</v>
      </c>
      <c r="BC5" s="82" t="s">
        <v>142</v>
      </c>
    </row>
    <row r="6" spans="1:62" ht="22.5" customHeight="1" x14ac:dyDescent="0.25">
      <c r="A6" s="21" t="s">
        <v>24</v>
      </c>
      <c r="B6" s="22" t="s">
        <v>25</v>
      </c>
      <c r="C6" s="85">
        <v>29.605</v>
      </c>
      <c r="D6" s="86">
        <v>99.2</v>
      </c>
      <c r="E6" s="87">
        <v>96.6</v>
      </c>
      <c r="F6" s="88">
        <v>96.7</v>
      </c>
      <c r="G6" s="89">
        <f>ROUND((F6/E6-1)*100,1)</f>
        <v>0.1</v>
      </c>
      <c r="H6" s="90">
        <f>ROUND((F6/D6-1)*100,1)</f>
        <v>-2.5</v>
      </c>
      <c r="S6" s="189"/>
      <c r="T6" s="192"/>
      <c r="U6" s="192"/>
      <c r="V6" s="239"/>
      <c r="W6" s="242"/>
      <c r="X6" s="249"/>
      <c r="Y6" s="234"/>
      <c r="Z6" s="234"/>
      <c r="AA6" s="79"/>
      <c r="AB6" s="80"/>
      <c r="AC6" s="21" t="s">
        <v>24</v>
      </c>
      <c r="AD6" s="22" t="s">
        <v>25</v>
      </c>
      <c r="AE6" s="86">
        <v>91.1</v>
      </c>
      <c r="AF6" s="87">
        <v>99.5</v>
      </c>
      <c r="AG6" s="91">
        <v>95.6</v>
      </c>
      <c r="AH6" s="20">
        <f>AVERAGE(AE6:AG6)</f>
        <v>95.399999999999991</v>
      </c>
      <c r="AI6" s="20">
        <f>STDEV(AE6:AG6)/AH6*100</f>
        <v>4.4062577687596889</v>
      </c>
      <c r="AJ6" s="92"/>
      <c r="AK6" s="92"/>
      <c r="AL6" s="93" t="s">
        <v>24</v>
      </c>
      <c r="AM6" s="94" t="s">
        <v>25</v>
      </c>
      <c r="AN6" s="95">
        <v>90.9</v>
      </c>
      <c r="AO6" s="95">
        <v>91.7</v>
      </c>
      <c r="AP6" s="95">
        <v>98.7</v>
      </c>
      <c r="AQ6" s="95">
        <v>102.2</v>
      </c>
      <c r="AR6" s="95">
        <v>96.3</v>
      </c>
      <c r="AS6" s="95">
        <v>99.5</v>
      </c>
      <c r="AT6" s="64"/>
      <c r="AV6" s="93" t="s">
        <v>24</v>
      </c>
      <c r="AW6" s="94" t="s">
        <v>25</v>
      </c>
      <c r="AX6" s="82">
        <v>0.2</v>
      </c>
      <c r="AY6" s="82">
        <v>-0.7</v>
      </c>
      <c r="AZ6" s="82">
        <v>0.8</v>
      </c>
      <c r="BA6" s="82">
        <v>-2.6</v>
      </c>
      <c r="BB6" s="82">
        <v>-0.7</v>
      </c>
      <c r="BC6" s="82">
        <v>-3.9</v>
      </c>
    </row>
    <row r="7" spans="1:62" ht="12.75" customHeight="1" x14ac:dyDescent="0.25">
      <c r="A7" s="26" t="s">
        <v>26</v>
      </c>
      <c r="B7" s="27" t="s">
        <v>27</v>
      </c>
      <c r="C7" s="96">
        <v>28.256</v>
      </c>
      <c r="D7" s="86">
        <v>99.1</v>
      </c>
      <c r="E7" s="87">
        <v>96.4</v>
      </c>
      <c r="F7" s="97">
        <v>96.5</v>
      </c>
      <c r="G7" s="89">
        <f>ROUND((F7/E7-1)*100,1)</f>
        <v>0.1</v>
      </c>
      <c r="H7" s="90">
        <f t="shared" ref="H7:H42" si="0">ROUND((F7/D7-1)*100,1)</f>
        <v>-2.6</v>
      </c>
      <c r="S7" s="189"/>
      <c r="T7" s="192"/>
      <c r="U7" s="192"/>
      <c r="V7" s="239"/>
      <c r="W7" s="242"/>
      <c r="X7" s="249"/>
      <c r="Y7" s="234"/>
      <c r="Z7" s="234"/>
      <c r="AA7" s="79"/>
      <c r="AB7" s="80"/>
      <c r="AC7" s="26" t="s">
        <v>26</v>
      </c>
      <c r="AD7" s="27" t="s">
        <v>27</v>
      </c>
      <c r="AE7" s="86">
        <v>90.5</v>
      </c>
      <c r="AF7" s="87">
        <v>99.5</v>
      </c>
      <c r="AG7" s="91">
        <v>95.3</v>
      </c>
      <c r="AH7" s="20">
        <f t="shared" ref="AH7:AH41" si="1">AVERAGE(AE7:AG7)</f>
        <v>95.100000000000009</v>
      </c>
      <c r="AI7" s="20">
        <f t="shared" ref="AI7:AI41" si="2">STDEV(AE7:AG7)/AH7*100</f>
        <v>4.7353649838896743</v>
      </c>
      <c r="AJ7" s="92"/>
      <c r="AK7" s="92"/>
      <c r="AL7" s="98" t="s">
        <v>26</v>
      </c>
      <c r="AM7" s="99" t="s">
        <v>27</v>
      </c>
      <c r="AN7" s="95">
        <v>90.3</v>
      </c>
      <c r="AO7" s="95">
        <v>91.2</v>
      </c>
      <c r="AP7" s="95">
        <v>98.7</v>
      </c>
      <c r="AQ7" s="100">
        <v>102.4</v>
      </c>
      <c r="AR7" s="95">
        <v>96</v>
      </c>
      <c r="AS7" s="95">
        <v>99.4</v>
      </c>
      <c r="AT7" s="64"/>
      <c r="AV7" s="98" t="s">
        <v>26</v>
      </c>
      <c r="AW7" s="99" t="s">
        <v>27</v>
      </c>
      <c r="AX7" s="82">
        <v>0.2</v>
      </c>
      <c r="AY7" s="82">
        <v>-0.8</v>
      </c>
      <c r="AZ7" s="82">
        <v>0.8</v>
      </c>
      <c r="BA7" s="82">
        <v>-2.8</v>
      </c>
      <c r="BB7" s="82">
        <v>-0.7</v>
      </c>
      <c r="BC7" s="82">
        <v>-4.0999999999999996</v>
      </c>
    </row>
    <row r="8" spans="1:62" ht="12" customHeight="1" x14ac:dyDescent="0.25">
      <c r="A8" s="26" t="s">
        <v>28</v>
      </c>
      <c r="B8" s="34" t="s">
        <v>29</v>
      </c>
      <c r="C8" s="101">
        <v>4.8869999999999996</v>
      </c>
      <c r="D8" s="86">
        <v>102.2</v>
      </c>
      <c r="E8" s="87">
        <v>102.8</v>
      </c>
      <c r="F8" s="97">
        <v>102.9</v>
      </c>
      <c r="G8" s="89">
        <f t="shared" ref="G8:G42" si="3">ROUND((F8/E8-1)*100,1)</f>
        <v>0.1</v>
      </c>
      <c r="H8" s="90">
        <f t="shared" si="0"/>
        <v>0.7</v>
      </c>
      <c r="S8" s="189"/>
      <c r="T8" s="192"/>
      <c r="U8" s="192"/>
      <c r="V8" s="239"/>
      <c r="W8" s="242"/>
      <c r="X8" s="249"/>
      <c r="Y8" s="234"/>
      <c r="Z8" s="234"/>
      <c r="AA8" s="79"/>
      <c r="AB8" s="80"/>
      <c r="AC8" s="26" t="s">
        <v>28</v>
      </c>
      <c r="AD8" s="34" t="s">
        <v>29</v>
      </c>
      <c r="AE8" s="86">
        <v>101.2</v>
      </c>
      <c r="AF8" s="87">
        <v>103.9</v>
      </c>
      <c r="AG8" s="91">
        <v>101.9</v>
      </c>
      <c r="AH8" s="20">
        <f t="shared" si="1"/>
        <v>102.33333333333333</v>
      </c>
      <c r="AI8" s="20">
        <f t="shared" si="2"/>
        <v>1.3692410134842814</v>
      </c>
      <c r="AJ8" s="92"/>
      <c r="AK8" s="92"/>
      <c r="AL8" s="98" t="s">
        <v>28</v>
      </c>
      <c r="AM8" s="99" t="s">
        <v>29</v>
      </c>
      <c r="AN8" s="95">
        <v>101.2</v>
      </c>
      <c r="AO8" s="95">
        <v>99.3</v>
      </c>
      <c r="AP8" s="95">
        <v>103.8</v>
      </c>
      <c r="AQ8" s="100">
        <v>103.4</v>
      </c>
      <c r="AR8" s="95">
        <v>101.9</v>
      </c>
      <c r="AS8" s="95">
        <v>101.8</v>
      </c>
      <c r="AT8" s="64"/>
      <c r="AV8" s="98" t="s">
        <v>28</v>
      </c>
      <c r="AW8" s="99" t="s">
        <v>29</v>
      </c>
      <c r="AX8" s="82">
        <v>0</v>
      </c>
      <c r="AY8" s="82">
        <v>1.9</v>
      </c>
      <c r="AZ8" s="82">
        <v>0.1</v>
      </c>
      <c r="BA8" s="82">
        <v>0.5</v>
      </c>
      <c r="BB8" s="82">
        <v>0</v>
      </c>
      <c r="BC8" s="82">
        <v>0.1</v>
      </c>
    </row>
    <row r="9" spans="1:62" ht="12" customHeight="1" x14ac:dyDescent="0.25">
      <c r="A9" s="26" t="s">
        <v>30</v>
      </c>
      <c r="B9" s="36" t="s">
        <v>31</v>
      </c>
      <c r="C9" s="85">
        <v>6.18</v>
      </c>
      <c r="D9" s="86">
        <v>96.2</v>
      </c>
      <c r="E9" s="87">
        <v>95.7</v>
      </c>
      <c r="F9" s="97">
        <v>95.8</v>
      </c>
      <c r="G9" s="89">
        <f t="shared" si="3"/>
        <v>0.1</v>
      </c>
      <c r="H9" s="90">
        <f t="shared" si="0"/>
        <v>-0.4</v>
      </c>
      <c r="S9" s="189"/>
      <c r="T9" s="192"/>
      <c r="U9" s="192"/>
      <c r="V9" s="239"/>
      <c r="W9" s="242"/>
      <c r="X9" s="249"/>
      <c r="Y9" s="234"/>
      <c r="Z9" s="234"/>
      <c r="AA9" s="102"/>
      <c r="AB9" s="80"/>
      <c r="AC9" s="26" t="s">
        <v>30</v>
      </c>
      <c r="AD9" s="36" t="s">
        <v>31</v>
      </c>
      <c r="AE9" s="86">
        <v>89.3</v>
      </c>
      <c r="AF9" s="87">
        <v>95.2</v>
      </c>
      <c r="AG9" s="91">
        <v>97.5</v>
      </c>
      <c r="AH9" s="20">
        <f t="shared" si="1"/>
        <v>94</v>
      </c>
      <c r="AI9" s="20">
        <f t="shared" si="2"/>
        <v>4.499635315437577</v>
      </c>
      <c r="AJ9" s="92"/>
      <c r="AK9" s="92"/>
      <c r="AL9" s="98" t="s">
        <v>30</v>
      </c>
      <c r="AM9" s="99" t="s">
        <v>31</v>
      </c>
      <c r="AN9" s="95">
        <v>89.4</v>
      </c>
      <c r="AO9" s="95">
        <v>90.1</v>
      </c>
      <c r="AP9" s="95">
        <v>95.1</v>
      </c>
      <c r="AQ9" s="100">
        <v>95.9</v>
      </c>
      <c r="AR9" s="95">
        <v>97.5</v>
      </c>
      <c r="AS9" s="95">
        <v>97.9</v>
      </c>
      <c r="AT9" s="64"/>
      <c r="AV9" s="98" t="s">
        <v>30</v>
      </c>
      <c r="AW9" s="99" t="s">
        <v>31</v>
      </c>
      <c r="AX9" s="82">
        <v>-0.1</v>
      </c>
      <c r="AY9" s="82">
        <v>-0.9</v>
      </c>
      <c r="AZ9" s="82">
        <v>0.1</v>
      </c>
      <c r="BA9" s="82">
        <v>-0.7</v>
      </c>
      <c r="BB9" s="82">
        <v>0</v>
      </c>
      <c r="BC9" s="82">
        <v>-0.4</v>
      </c>
    </row>
    <row r="10" spans="1:62" ht="12" customHeight="1" x14ac:dyDescent="0.25">
      <c r="A10" s="26" t="s">
        <v>32</v>
      </c>
      <c r="B10" s="34" t="s">
        <v>33</v>
      </c>
      <c r="C10" s="103">
        <v>0.90300000000000002</v>
      </c>
      <c r="D10" s="86">
        <v>74.5</v>
      </c>
      <c r="E10" s="87">
        <v>68.400000000000006</v>
      </c>
      <c r="F10" s="97">
        <v>67.5</v>
      </c>
      <c r="G10" s="89">
        <f t="shared" si="3"/>
        <v>-1.3</v>
      </c>
      <c r="H10" s="90">
        <f t="shared" si="0"/>
        <v>-9.4</v>
      </c>
      <c r="S10" s="190"/>
      <c r="T10" s="193"/>
      <c r="U10" s="193"/>
      <c r="V10" s="240"/>
      <c r="W10" s="243"/>
      <c r="X10" s="250"/>
      <c r="Y10" s="235"/>
      <c r="Z10" s="235"/>
      <c r="AA10" s="104"/>
      <c r="AB10" s="80"/>
      <c r="AC10" s="26" t="s">
        <v>32</v>
      </c>
      <c r="AD10" s="34" t="s">
        <v>33</v>
      </c>
      <c r="AE10" s="86">
        <v>70.5</v>
      </c>
      <c r="AF10" s="87">
        <v>68.8</v>
      </c>
      <c r="AG10" s="91">
        <v>70</v>
      </c>
      <c r="AH10" s="20">
        <f t="shared" si="1"/>
        <v>69.766666666666666</v>
      </c>
      <c r="AI10" s="20">
        <f t="shared" si="2"/>
        <v>1.252302190356539</v>
      </c>
      <c r="AJ10" s="92"/>
      <c r="AK10" s="92"/>
      <c r="AL10" s="98" t="s">
        <v>32</v>
      </c>
      <c r="AM10" s="99" t="s">
        <v>33</v>
      </c>
      <c r="AN10" s="95">
        <v>70.7</v>
      </c>
      <c r="AO10" s="95">
        <v>73.599999999999994</v>
      </c>
      <c r="AP10" s="95">
        <v>68.8</v>
      </c>
      <c r="AQ10" s="100">
        <v>74.400000000000006</v>
      </c>
      <c r="AR10" s="95">
        <v>72.2</v>
      </c>
      <c r="AS10" s="95">
        <v>78.8</v>
      </c>
      <c r="AT10" s="64"/>
      <c r="AV10" s="98" t="s">
        <v>32</v>
      </c>
      <c r="AW10" s="99" t="s">
        <v>33</v>
      </c>
      <c r="AX10" s="82">
        <v>-0.3</v>
      </c>
      <c r="AY10" s="82">
        <v>-4.2</v>
      </c>
      <c r="AZ10" s="82">
        <v>0</v>
      </c>
      <c r="BA10" s="82">
        <v>-7.5</v>
      </c>
      <c r="BB10" s="82">
        <v>-3</v>
      </c>
      <c r="BC10" s="82">
        <v>-11.2</v>
      </c>
    </row>
    <row r="11" spans="1:62" ht="12" customHeight="1" x14ac:dyDescent="0.25">
      <c r="A11" s="26" t="s">
        <v>34</v>
      </c>
      <c r="B11" s="36" t="s">
        <v>35</v>
      </c>
      <c r="C11" s="105">
        <v>3.5270000000000001</v>
      </c>
      <c r="D11" s="86">
        <v>100.9</v>
      </c>
      <c r="E11" s="87">
        <v>99</v>
      </c>
      <c r="F11" s="97">
        <v>99.7</v>
      </c>
      <c r="G11" s="89">
        <f t="shared" si="3"/>
        <v>0.7</v>
      </c>
      <c r="H11" s="90">
        <f t="shared" si="0"/>
        <v>-1.2</v>
      </c>
      <c r="S11" s="26" t="s">
        <v>24</v>
      </c>
      <c r="T11" s="36" t="s">
        <v>25</v>
      </c>
      <c r="U11" s="85">
        <v>29.605</v>
      </c>
      <c r="V11" s="106">
        <v>96.6</v>
      </c>
      <c r="W11" s="107">
        <v>96.7</v>
      </c>
      <c r="X11" s="108">
        <f>ROUND((W11/V11-1)*100,3)</f>
        <v>0.104</v>
      </c>
      <c r="Y11" s="108">
        <f>ROUND(((W11-V11)*U11/$V$23),1)</f>
        <v>0</v>
      </c>
      <c r="Z11" s="109">
        <f>ROUND(Y11/$Y$23*100,2)</f>
        <v>0</v>
      </c>
      <c r="AA11" s="106"/>
      <c r="AB11" s="80"/>
      <c r="AC11" s="26" t="s">
        <v>34</v>
      </c>
      <c r="AD11" s="36" t="s">
        <v>35</v>
      </c>
      <c r="AE11" s="86">
        <v>93</v>
      </c>
      <c r="AF11" s="87">
        <v>102</v>
      </c>
      <c r="AG11" s="91">
        <v>102.1</v>
      </c>
      <c r="AH11" s="20">
        <f t="shared" si="1"/>
        <v>99.033333333333346</v>
      </c>
      <c r="AI11" s="20">
        <f t="shared" si="2"/>
        <v>5.2762630402825934</v>
      </c>
      <c r="AJ11" s="92"/>
      <c r="AK11" s="92"/>
      <c r="AL11" s="98" t="s">
        <v>34</v>
      </c>
      <c r="AM11" s="99" t="s">
        <v>35</v>
      </c>
      <c r="AN11" s="95">
        <v>92.9</v>
      </c>
      <c r="AO11" s="95">
        <v>94.8</v>
      </c>
      <c r="AP11" s="95">
        <v>100.8</v>
      </c>
      <c r="AQ11" s="100">
        <v>104.3</v>
      </c>
      <c r="AR11" s="95">
        <v>101.8</v>
      </c>
      <c r="AS11" s="95">
        <v>102.3</v>
      </c>
      <c r="AT11" s="64"/>
      <c r="AV11" s="98" t="s">
        <v>34</v>
      </c>
      <c r="AW11" s="99" t="s">
        <v>35</v>
      </c>
      <c r="AX11" s="82">
        <v>0.1</v>
      </c>
      <c r="AY11" s="82">
        <v>-1.9</v>
      </c>
      <c r="AZ11" s="82">
        <v>1.2</v>
      </c>
      <c r="BA11" s="82">
        <v>-2.2000000000000002</v>
      </c>
      <c r="BB11" s="82">
        <v>0.3</v>
      </c>
      <c r="BC11" s="82">
        <v>-0.2</v>
      </c>
    </row>
    <row r="12" spans="1:62" ht="15" customHeight="1" x14ac:dyDescent="0.25">
      <c r="A12" s="26" t="s">
        <v>36</v>
      </c>
      <c r="B12" s="34" t="s">
        <v>37</v>
      </c>
      <c r="C12" s="103">
        <v>1.335</v>
      </c>
      <c r="D12" s="86">
        <v>97.3</v>
      </c>
      <c r="E12" s="87">
        <v>96.6</v>
      </c>
      <c r="F12" s="97">
        <v>96.4</v>
      </c>
      <c r="G12" s="89">
        <f t="shared" si="3"/>
        <v>-0.2</v>
      </c>
      <c r="H12" s="90">
        <f t="shared" si="0"/>
        <v>-0.9</v>
      </c>
      <c r="S12" s="26" t="s">
        <v>48</v>
      </c>
      <c r="T12" s="36" t="s">
        <v>49</v>
      </c>
      <c r="U12" s="105">
        <v>0.61499999999999999</v>
      </c>
      <c r="V12" s="106">
        <v>122.4</v>
      </c>
      <c r="W12" s="107">
        <v>122.2</v>
      </c>
      <c r="X12" s="108">
        <f t="shared" ref="X12:X22" si="4">ROUND((W12/V12-1)*100,3)</f>
        <v>-0.16300000000000001</v>
      </c>
      <c r="Y12" s="108">
        <f t="shared" ref="Y12:Y22" si="5">ROUND(((W12-V12)*U12/$V$23),3)</f>
        <v>-1E-3</v>
      </c>
      <c r="Z12" s="109">
        <f t="shared" ref="Z12:Z22" si="6">ROUND(Y12/$Y$23*100,2)</f>
        <v>0.38</v>
      </c>
      <c r="AA12" s="110">
        <f t="shared" ref="AA12:AA23" si="7">ROUND((X12/V12-1)*100,1)</f>
        <v>-100.1</v>
      </c>
      <c r="AB12" s="80"/>
      <c r="AC12" s="26" t="s">
        <v>36</v>
      </c>
      <c r="AD12" s="34" t="s">
        <v>37</v>
      </c>
      <c r="AE12" s="86">
        <v>92.4</v>
      </c>
      <c r="AF12" s="87">
        <v>96.5</v>
      </c>
      <c r="AG12" s="91">
        <v>97.8</v>
      </c>
      <c r="AH12" s="20">
        <f t="shared" si="1"/>
        <v>95.566666666666663</v>
      </c>
      <c r="AI12" s="20">
        <f t="shared" si="2"/>
        <v>2.9491370525187222</v>
      </c>
      <c r="AJ12" s="92"/>
      <c r="AK12" s="92"/>
      <c r="AL12" s="98" t="s">
        <v>36</v>
      </c>
      <c r="AM12" s="99" t="s">
        <v>37</v>
      </c>
      <c r="AN12" s="95">
        <v>92.8</v>
      </c>
      <c r="AO12" s="95">
        <v>94.2</v>
      </c>
      <c r="AP12" s="95">
        <v>96.5</v>
      </c>
      <c r="AQ12" s="100">
        <v>96.8</v>
      </c>
      <c r="AR12" s="95">
        <v>97.9</v>
      </c>
      <c r="AS12" s="95">
        <v>98.7</v>
      </c>
      <c r="AT12" s="64"/>
      <c r="AV12" s="98" t="s">
        <v>36</v>
      </c>
      <c r="AW12" s="99" t="s">
        <v>37</v>
      </c>
      <c r="AX12" s="82">
        <v>-0.4</v>
      </c>
      <c r="AY12" s="82">
        <v>-1.9</v>
      </c>
      <c r="AZ12" s="82">
        <v>0</v>
      </c>
      <c r="BA12" s="82">
        <v>-0.3</v>
      </c>
      <c r="BB12" s="82">
        <v>-0.1</v>
      </c>
      <c r="BC12" s="82">
        <v>-0.9</v>
      </c>
    </row>
    <row r="13" spans="1:62" ht="16.5" customHeight="1" x14ac:dyDescent="0.25">
      <c r="A13" s="26" t="s">
        <v>38</v>
      </c>
      <c r="B13" s="36" t="s">
        <v>39</v>
      </c>
      <c r="C13" s="105">
        <v>2.8560000000000003</v>
      </c>
      <c r="D13" s="86">
        <v>99.3</v>
      </c>
      <c r="E13" s="87">
        <v>98.7</v>
      </c>
      <c r="F13" s="97">
        <v>99.4</v>
      </c>
      <c r="G13" s="89">
        <f t="shared" si="3"/>
        <v>0.7</v>
      </c>
      <c r="H13" s="90">
        <f t="shared" si="0"/>
        <v>0.1</v>
      </c>
      <c r="S13" s="111" t="s">
        <v>50</v>
      </c>
      <c r="T13" s="36" t="s">
        <v>51</v>
      </c>
      <c r="U13" s="105">
        <v>6.4719999999999995</v>
      </c>
      <c r="V13" s="106">
        <v>103.4</v>
      </c>
      <c r="W13" s="107">
        <v>103.6</v>
      </c>
      <c r="X13" s="112">
        <f t="shared" si="4"/>
        <v>0.193</v>
      </c>
      <c r="Y13" s="108">
        <f t="shared" si="5"/>
        <v>1.2E-2</v>
      </c>
      <c r="Z13" s="109">
        <f t="shared" si="6"/>
        <v>-4.5599999999999996</v>
      </c>
      <c r="AA13" s="110">
        <f t="shared" si="7"/>
        <v>-99.8</v>
      </c>
      <c r="AB13" s="80"/>
      <c r="AC13" s="26" t="s">
        <v>38</v>
      </c>
      <c r="AD13" s="36" t="s">
        <v>39</v>
      </c>
      <c r="AE13" s="86">
        <v>85.5</v>
      </c>
      <c r="AF13" s="87">
        <v>110.1</v>
      </c>
      <c r="AG13" s="91">
        <v>93.7</v>
      </c>
      <c r="AH13" s="20">
        <f t="shared" si="1"/>
        <v>96.433333333333337</v>
      </c>
      <c r="AI13" s="20">
        <f t="shared" si="2"/>
        <v>12.988980538761727</v>
      </c>
      <c r="AJ13" s="92"/>
      <c r="AK13" s="92"/>
      <c r="AL13" s="98" t="s">
        <v>38</v>
      </c>
      <c r="AM13" s="99" t="s">
        <v>39</v>
      </c>
      <c r="AN13" s="95">
        <v>85.9</v>
      </c>
      <c r="AO13" s="95">
        <v>88.3</v>
      </c>
      <c r="AP13" s="95">
        <v>107.5</v>
      </c>
      <c r="AQ13" s="100">
        <v>105.3</v>
      </c>
      <c r="AR13" s="95">
        <v>94.8</v>
      </c>
      <c r="AS13" s="95">
        <v>98.8</v>
      </c>
      <c r="AT13" s="64"/>
      <c r="AV13" s="98" t="s">
        <v>38</v>
      </c>
      <c r="AW13" s="99" t="s">
        <v>39</v>
      </c>
      <c r="AX13" s="82">
        <v>-0.5</v>
      </c>
      <c r="AY13" s="82">
        <v>-3.2</v>
      </c>
      <c r="AZ13" s="82">
        <v>2.4</v>
      </c>
      <c r="BA13" s="82">
        <v>4.5999999999999996</v>
      </c>
      <c r="BB13" s="82">
        <v>-1.2</v>
      </c>
      <c r="BC13" s="82">
        <v>-5.2</v>
      </c>
      <c r="BF13" s="58"/>
      <c r="BH13" s="216"/>
      <c r="BI13" s="216"/>
      <c r="BJ13" s="216"/>
    </row>
    <row r="14" spans="1:62" ht="17.25" customHeight="1" x14ac:dyDescent="0.25">
      <c r="A14" s="26" t="s">
        <v>40</v>
      </c>
      <c r="B14" s="36" t="s">
        <v>41</v>
      </c>
      <c r="C14" s="105">
        <v>6.016</v>
      </c>
      <c r="D14" s="86">
        <v>100</v>
      </c>
      <c r="E14" s="87">
        <v>89.5</v>
      </c>
      <c r="F14" s="97">
        <v>89.6</v>
      </c>
      <c r="G14" s="89">
        <f t="shared" si="3"/>
        <v>0.1</v>
      </c>
      <c r="H14" s="90">
        <f t="shared" si="0"/>
        <v>-10.4</v>
      </c>
      <c r="S14" s="113" t="s">
        <v>63</v>
      </c>
      <c r="T14" s="34" t="s">
        <v>64</v>
      </c>
      <c r="U14" s="103">
        <v>25.359000000000002</v>
      </c>
      <c r="V14" s="106">
        <v>115.6</v>
      </c>
      <c r="W14" s="107">
        <v>114.5</v>
      </c>
      <c r="X14" s="112">
        <f t="shared" si="4"/>
        <v>-0.95199999999999996</v>
      </c>
      <c r="Y14" s="108">
        <f t="shared" si="5"/>
        <v>-0.26800000000000002</v>
      </c>
      <c r="Z14" s="109">
        <f t="shared" si="6"/>
        <v>101.9</v>
      </c>
      <c r="AA14" s="110">
        <f t="shared" si="7"/>
        <v>-100.8</v>
      </c>
      <c r="AB14" s="80"/>
      <c r="AC14" s="26" t="s">
        <v>40</v>
      </c>
      <c r="AD14" s="36" t="s">
        <v>41</v>
      </c>
      <c r="AE14" s="86">
        <v>82.5</v>
      </c>
      <c r="AF14" s="87">
        <v>94.8</v>
      </c>
      <c r="AG14" s="91">
        <v>87.5</v>
      </c>
      <c r="AH14" s="20">
        <f t="shared" si="1"/>
        <v>88.266666666666666</v>
      </c>
      <c r="AI14" s="20">
        <f t="shared" si="2"/>
        <v>7.0080093813629256</v>
      </c>
      <c r="AJ14" s="92"/>
      <c r="AK14" s="92"/>
      <c r="AL14" s="98" t="s">
        <v>40</v>
      </c>
      <c r="AM14" s="99" t="s">
        <v>41</v>
      </c>
      <c r="AN14" s="95">
        <v>81</v>
      </c>
      <c r="AO14" s="95">
        <v>84</v>
      </c>
      <c r="AP14" s="95">
        <v>93.3</v>
      </c>
      <c r="AQ14" s="100">
        <v>107.7</v>
      </c>
      <c r="AR14" s="95">
        <v>89.7</v>
      </c>
      <c r="AS14" s="95">
        <v>100.7</v>
      </c>
      <c r="AT14" s="64"/>
      <c r="AV14" s="98" t="s">
        <v>40</v>
      </c>
      <c r="AW14" s="99" t="s">
        <v>41</v>
      </c>
      <c r="AX14" s="82">
        <v>1.9</v>
      </c>
      <c r="AY14" s="82">
        <v>-1.8</v>
      </c>
      <c r="AZ14" s="82">
        <v>1.6</v>
      </c>
      <c r="BA14" s="82">
        <v>-12</v>
      </c>
      <c r="BB14" s="82">
        <v>-2.5</v>
      </c>
      <c r="BC14" s="82">
        <v>-13.1</v>
      </c>
    </row>
    <row r="15" spans="1:62" ht="15" customHeight="1" x14ac:dyDescent="0.25">
      <c r="A15" s="26" t="s">
        <v>42</v>
      </c>
      <c r="B15" s="36" t="s">
        <v>43</v>
      </c>
      <c r="C15" s="105">
        <v>2.0750000000000002</v>
      </c>
      <c r="D15" s="86">
        <v>102.1</v>
      </c>
      <c r="E15" s="87">
        <v>102.4</v>
      </c>
      <c r="F15" s="97">
        <v>102.5</v>
      </c>
      <c r="G15" s="89">
        <f t="shared" si="3"/>
        <v>0.1</v>
      </c>
      <c r="H15" s="90">
        <f t="shared" si="0"/>
        <v>0.4</v>
      </c>
      <c r="S15" s="113" t="s">
        <v>73</v>
      </c>
      <c r="T15" s="34" t="s">
        <v>74</v>
      </c>
      <c r="U15" s="103">
        <v>6.5239999999999991</v>
      </c>
      <c r="V15" s="106">
        <v>98.4</v>
      </c>
      <c r="W15" s="107">
        <v>98.4</v>
      </c>
      <c r="X15" s="112">
        <f t="shared" si="4"/>
        <v>0</v>
      </c>
      <c r="Y15" s="108">
        <f t="shared" si="5"/>
        <v>0</v>
      </c>
      <c r="Z15" s="109">
        <f t="shared" si="6"/>
        <v>0</v>
      </c>
      <c r="AA15" s="110">
        <f t="shared" si="7"/>
        <v>-100</v>
      </c>
      <c r="AB15" s="80"/>
      <c r="AC15" s="26" t="s">
        <v>42</v>
      </c>
      <c r="AD15" s="36" t="s">
        <v>43</v>
      </c>
      <c r="AE15" s="86">
        <v>97.4</v>
      </c>
      <c r="AF15" s="87">
        <v>103.2</v>
      </c>
      <c r="AG15" s="91">
        <v>103.4</v>
      </c>
      <c r="AH15" s="20">
        <f t="shared" si="1"/>
        <v>101.33333333333333</v>
      </c>
      <c r="AI15" s="20">
        <f t="shared" si="2"/>
        <v>3.3629941892452777</v>
      </c>
      <c r="AJ15" s="92"/>
      <c r="AK15" s="92"/>
      <c r="AL15" s="98" t="s">
        <v>42</v>
      </c>
      <c r="AM15" s="99" t="s">
        <v>43</v>
      </c>
      <c r="AN15" s="95">
        <v>97.5</v>
      </c>
      <c r="AO15" s="95">
        <v>95.1</v>
      </c>
      <c r="AP15" s="95">
        <v>103.1</v>
      </c>
      <c r="AQ15" s="100">
        <v>103</v>
      </c>
      <c r="AR15" s="95">
        <v>103.2</v>
      </c>
      <c r="AS15" s="95">
        <v>103.9</v>
      </c>
      <c r="AT15" s="64"/>
      <c r="AV15" s="98" t="s">
        <v>42</v>
      </c>
      <c r="AW15" s="99" t="s">
        <v>43</v>
      </c>
      <c r="AX15" s="82">
        <v>-0.1</v>
      </c>
      <c r="AY15" s="82">
        <v>2.4</v>
      </c>
      <c r="AZ15" s="82">
        <v>0.1</v>
      </c>
      <c r="BA15" s="82">
        <v>0.2</v>
      </c>
      <c r="BB15" s="82">
        <v>0.2</v>
      </c>
      <c r="BC15" s="82">
        <v>-0.5</v>
      </c>
    </row>
    <row r="16" spans="1:62" ht="15" customHeight="1" x14ac:dyDescent="0.25">
      <c r="A16" s="26" t="s">
        <v>44</v>
      </c>
      <c r="B16" s="36" t="s">
        <v>45</v>
      </c>
      <c r="C16" s="105">
        <v>0.47700000000000009</v>
      </c>
      <c r="D16" s="86">
        <v>118.5</v>
      </c>
      <c r="E16" s="87">
        <v>117.8</v>
      </c>
      <c r="F16" s="97">
        <v>117.5</v>
      </c>
      <c r="G16" s="89">
        <f t="shared" si="3"/>
        <v>-0.3</v>
      </c>
      <c r="H16" s="90">
        <f t="shared" si="0"/>
        <v>-0.8</v>
      </c>
      <c r="S16" s="111" t="s">
        <v>79</v>
      </c>
      <c r="T16" s="36" t="s">
        <v>80</v>
      </c>
      <c r="U16" s="105">
        <v>4.1419999999999995</v>
      </c>
      <c r="V16" s="106">
        <v>118.8</v>
      </c>
      <c r="W16" s="107">
        <v>119.1</v>
      </c>
      <c r="X16" s="112">
        <f t="shared" si="4"/>
        <v>0.253</v>
      </c>
      <c r="Y16" s="108">
        <f t="shared" si="5"/>
        <v>1.2E-2</v>
      </c>
      <c r="Z16" s="109">
        <f t="shared" si="6"/>
        <v>-4.5599999999999996</v>
      </c>
      <c r="AA16" s="110">
        <f t="shared" si="7"/>
        <v>-99.8</v>
      </c>
      <c r="AB16" s="80"/>
      <c r="AC16" s="26" t="s">
        <v>44</v>
      </c>
      <c r="AD16" s="36" t="s">
        <v>45</v>
      </c>
      <c r="AE16" s="86">
        <v>118.4</v>
      </c>
      <c r="AF16" s="87">
        <v>121.8</v>
      </c>
      <c r="AG16" s="91">
        <v>111.4</v>
      </c>
      <c r="AH16" s="20">
        <f t="shared" si="1"/>
        <v>117.2</v>
      </c>
      <c r="AI16" s="20">
        <f t="shared" si="2"/>
        <v>4.5245984926835643</v>
      </c>
      <c r="AJ16" s="92"/>
      <c r="AK16" s="92"/>
      <c r="AL16" s="98" t="s">
        <v>44</v>
      </c>
      <c r="AM16" s="99" t="s">
        <v>45</v>
      </c>
      <c r="AN16" s="95">
        <v>118.8</v>
      </c>
      <c r="AO16" s="95">
        <v>120.3</v>
      </c>
      <c r="AP16" s="95">
        <v>121.9</v>
      </c>
      <c r="AQ16" s="100">
        <v>123.4</v>
      </c>
      <c r="AR16" s="95">
        <v>111.6</v>
      </c>
      <c r="AS16" s="95">
        <v>112</v>
      </c>
      <c r="AT16" s="64"/>
      <c r="AV16" s="98" t="s">
        <v>44</v>
      </c>
      <c r="AW16" s="99" t="s">
        <v>45</v>
      </c>
      <c r="AX16" s="82">
        <v>-0.3</v>
      </c>
      <c r="AY16" s="82">
        <v>-1.6</v>
      </c>
      <c r="AZ16" s="82">
        <v>-0.1</v>
      </c>
      <c r="BA16" s="82">
        <v>-1.3</v>
      </c>
      <c r="BB16" s="82">
        <v>-0.2</v>
      </c>
      <c r="BC16" s="82">
        <v>-0.5</v>
      </c>
    </row>
    <row r="17" spans="1:55" ht="15" customHeight="1" x14ac:dyDescent="0.25">
      <c r="A17" s="26" t="s">
        <v>46</v>
      </c>
      <c r="B17" s="27" t="s">
        <v>47</v>
      </c>
      <c r="C17" s="114">
        <v>1.349</v>
      </c>
      <c r="D17" s="86">
        <v>100.5</v>
      </c>
      <c r="E17" s="87">
        <v>101.1</v>
      </c>
      <c r="F17" s="97">
        <v>101.1</v>
      </c>
      <c r="G17" s="89">
        <f t="shared" si="3"/>
        <v>0</v>
      </c>
      <c r="H17" s="90">
        <f t="shared" si="0"/>
        <v>0.6</v>
      </c>
      <c r="S17" s="26" t="s">
        <v>81</v>
      </c>
      <c r="T17" s="36" t="s">
        <v>82</v>
      </c>
      <c r="U17" s="105">
        <v>15.185</v>
      </c>
      <c r="V17" s="106">
        <v>95.2</v>
      </c>
      <c r="W17" s="107">
        <v>95</v>
      </c>
      <c r="X17" s="112">
        <f t="shared" si="4"/>
        <v>-0.21</v>
      </c>
      <c r="Y17" s="108">
        <f t="shared" si="5"/>
        <v>-2.9000000000000001E-2</v>
      </c>
      <c r="Z17" s="109">
        <f t="shared" si="6"/>
        <v>11.03</v>
      </c>
      <c r="AA17" s="110">
        <f t="shared" si="7"/>
        <v>-100.2</v>
      </c>
      <c r="AB17" s="80"/>
      <c r="AC17" s="26" t="s">
        <v>46</v>
      </c>
      <c r="AD17" s="27" t="s">
        <v>47</v>
      </c>
      <c r="AE17" s="86">
        <v>106.9</v>
      </c>
      <c r="AF17" s="87">
        <v>99.5</v>
      </c>
      <c r="AG17" s="91">
        <v>101.1</v>
      </c>
      <c r="AH17" s="20">
        <f t="shared" si="1"/>
        <v>102.5</v>
      </c>
      <c r="AI17" s="20">
        <f t="shared" si="2"/>
        <v>3.7986189919866935</v>
      </c>
      <c r="AJ17" s="92"/>
      <c r="AK17" s="92"/>
      <c r="AL17" s="98" t="s">
        <v>46</v>
      </c>
      <c r="AM17" s="99" t="s">
        <v>47</v>
      </c>
      <c r="AN17" s="95">
        <v>107.1</v>
      </c>
      <c r="AO17" s="95">
        <v>105.4</v>
      </c>
      <c r="AP17" s="95">
        <v>99.5</v>
      </c>
      <c r="AQ17" s="100">
        <v>98.9</v>
      </c>
      <c r="AR17" s="95">
        <v>101</v>
      </c>
      <c r="AS17" s="95">
        <v>100.5</v>
      </c>
      <c r="AT17" s="64"/>
      <c r="AV17" s="98" t="s">
        <v>46</v>
      </c>
      <c r="AW17" s="99" t="s">
        <v>47</v>
      </c>
      <c r="AX17" s="82">
        <v>-0.2</v>
      </c>
      <c r="AY17" s="82">
        <v>1.4</v>
      </c>
      <c r="AZ17" s="82">
        <v>0</v>
      </c>
      <c r="BA17" s="82">
        <v>0.6</v>
      </c>
      <c r="BB17" s="82">
        <v>0.1</v>
      </c>
      <c r="BC17" s="82">
        <v>0.6</v>
      </c>
    </row>
    <row r="18" spans="1:55" ht="14.25" customHeight="1" x14ac:dyDescent="0.25">
      <c r="A18" s="21" t="s">
        <v>48</v>
      </c>
      <c r="B18" s="22" t="s">
        <v>49</v>
      </c>
      <c r="C18" s="105">
        <v>0.61499999999999999</v>
      </c>
      <c r="D18" s="86">
        <v>121.5</v>
      </c>
      <c r="E18" s="87">
        <v>122.4</v>
      </c>
      <c r="F18" s="97">
        <v>122.2</v>
      </c>
      <c r="G18" s="89">
        <f t="shared" si="3"/>
        <v>-0.2</v>
      </c>
      <c r="H18" s="90">
        <f t="shared" si="0"/>
        <v>0.6</v>
      </c>
      <c r="S18" s="26" t="s">
        <v>83</v>
      </c>
      <c r="T18" s="36" t="s">
        <v>84</v>
      </c>
      <c r="U18" s="105">
        <v>3.109</v>
      </c>
      <c r="V18" s="106">
        <v>112.6</v>
      </c>
      <c r="W18" s="107">
        <v>112.3</v>
      </c>
      <c r="X18" s="112">
        <f t="shared" si="4"/>
        <v>-0.26600000000000001</v>
      </c>
      <c r="Y18" s="108">
        <f t="shared" si="5"/>
        <v>-8.9999999999999993E-3</v>
      </c>
      <c r="Z18" s="109">
        <f t="shared" si="6"/>
        <v>3.42</v>
      </c>
      <c r="AA18" s="110">
        <f t="shared" si="7"/>
        <v>-100.2</v>
      </c>
      <c r="AB18" s="57"/>
      <c r="AC18" s="21" t="s">
        <v>48</v>
      </c>
      <c r="AD18" s="22" t="s">
        <v>49</v>
      </c>
      <c r="AE18" s="86">
        <v>121.8</v>
      </c>
      <c r="AF18" s="87">
        <v>124.8</v>
      </c>
      <c r="AG18" s="91">
        <v>119.6</v>
      </c>
      <c r="AH18" s="20">
        <f t="shared" si="1"/>
        <v>122.06666666666666</v>
      </c>
      <c r="AI18" s="20">
        <f t="shared" si="2"/>
        <v>2.1383694102077451</v>
      </c>
      <c r="AJ18" s="92"/>
      <c r="AK18" s="92"/>
      <c r="AL18" s="93" t="s">
        <v>48</v>
      </c>
      <c r="AM18" s="94" t="s">
        <v>49</v>
      </c>
      <c r="AN18" s="95">
        <v>122.6</v>
      </c>
      <c r="AO18" s="95">
        <v>116.1</v>
      </c>
      <c r="AP18" s="95">
        <v>124.8</v>
      </c>
      <c r="AQ18" s="100">
        <v>125.9</v>
      </c>
      <c r="AR18" s="95">
        <v>119.6</v>
      </c>
      <c r="AS18" s="95">
        <v>119.8</v>
      </c>
      <c r="AT18" s="64"/>
      <c r="AV18" s="93" t="s">
        <v>48</v>
      </c>
      <c r="AW18" s="94" t="s">
        <v>49</v>
      </c>
      <c r="AX18" s="82">
        <v>-0.7</v>
      </c>
      <c r="AY18" s="82">
        <v>4.9000000000000004</v>
      </c>
      <c r="AZ18" s="82">
        <v>0</v>
      </c>
      <c r="BA18" s="82">
        <v>-0.9</v>
      </c>
      <c r="BB18" s="82">
        <v>0</v>
      </c>
      <c r="BC18" s="82">
        <v>-0.2</v>
      </c>
    </row>
    <row r="19" spans="1:55" ht="11.25" customHeight="1" x14ac:dyDescent="0.25">
      <c r="A19" s="39" t="s">
        <v>50</v>
      </c>
      <c r="B19" s="22" t="s">
        <v>51</v>
      </c>
      <c r="C19" s="105">
        <v>6.4719999999999995</v>
      </c>
      <c r="D19" s="87">
        <v>102.8</v>
      </c>
      <c r="E19" s="87">
        <v>103.4</v>
      </c>
      <c r="F19" s="97">
        <v>103.6</v>
      </c>
      <c r="G19" s="89">
        <f t="shared" si="3"/>
        <v>0.2</v>
      </c>
      <c r="H19" s="90">
        <f t="shared" si="0"/>
        <v>0.8</v>
      </c>
      <c r="S19" s="26" t="s">
        <v>85</v>
      </c>
      <c r="T19" s="36" t="s">
        <v>86</v>
      </c>
      <c r="U19" s="105">
        <v>1.998</v>
      </c>
      <c r="V19" s="106">
        <v>83.4</v>
      </c>
      <c r="W19" s="107">
        <v>85.1</v>
      </c>
      <c r="X19" s="112">
        <f t="shared" si="4"/>
        <v>2.0379999999999998</v>
      </c>
      <c r="Y19" s="108">
        <f t="shared" si="5"/>
        <v>3.3000000000000002E-2</v>
      </c>
      <c r="Z19" s="109">
        <f t="shared" si="6"/>
        <v>-12.55</v>
      </c>
      <c r="AA19" s="110">
        <f t="shared" si="7"/>
        <v>-97.6</v>
      </c>
      <c r="AB19" s="57"/>
      <c r="AC19" s="39" t="s">
        <v>50</v>
      </c>
      <c r="AD19" s="22" t="s">
        <v>51</v>
      </c>
      <c r="AE19" s="86">
        <v>91.3</v>
      </c>
      <c r="AF19" s="87">
        <v>106.9</v>
      </c>
      <c r="AG19" s="91">
        <v>106.1</v>
      </c>
      <c r="AH19" s="20">
        <f t="shared" si="1"/>
        <v>101.43333333333332</v>
      </c>
      <c r="AI19" s="20">
        <f t="shared" si="2"/>
        <v>8.6606987367882429</v>
      </c>
      <c r="AJ19" s="115"/>
      <c r="AK19" s="115"/>
      <c r="AL19" s="93" t="s">
        <v>50</v>
      </c>
      <c r="AM19" s="94" t="s">
        <v>51</v>
      </c>
      <c r="AN19" s="95">
        <v>90.9</v>
      </c>
      <c r="AO19" s="95">
        <v>88.3</v>
      </c>
      <c r="AP19" s="95">
        <v>106.8</v>
      </c>
      <c r="AQ19" s="100">
        <v>109.1</v>
      </c>
      <c r="AR19" s="95">
        <v>105.6</v>
      </c>
      <c r="AS19" s="95">
        <v>103.4</v>
      </c>
      <c r="AT19" s="64"/>
      <c r="AV19" s="93" t="s">
        <v>50</v>
      </c>
      <c r="AW19" s="94" t="s">
        <v>51</v>
      </c>
      <c r="AX19" s="82">
        <v>0.4</v>
      </c>
      <c r="AY19" s="82">
        <v>3.4</v>
      </c>
      <c r="AZ19" s="82">
        <v>0.1</v>
      </c>
      <c r="BA19" s="82">
        <v>-2</v>
      </c>
      <c r="BB19" s="82">
        <v>0.5</v>
      </c>
      <c r="BC19" s="82">
        <v>2.6</v>
      </c>
    </row>
    <row r="20" spans="1:55" ht="11.25" customHeight="1" x14ac:dyDescent="0.25">
      <c r="A20" s="26" t="s">
        <v>52</v>
      </c>
      <c r="B20" s="36" t="s">
        <v>53</v>
      </c>
      <c r="C20" s="105">
        <v>5.2859999999999996</v>
      </c>
      <c r="D20" s="86">
        <v>103.1</v>
      </c>
      <c r="E20" s="87">
        <v>104.2</v>
      </c>
      <c r="F20" s="97">
        <v>104.4</v>
      </c>
      <c r="G20" s="89">
        <f t="shared" si="3"/>
        <v>0.2</v>
      </c>
      <c r="H20" s="90">
        <f t="shared" si="0"/>
        <v>1.3</v>
      </c>
      <c r="S20" s="111" t="s">
        <v>87</v>
      </c>
      <c r="T20" s="36" t="s">
        <v>88</v>
      </c>
      <c r="U20" s="105">
        <v>0.92199999999999993</v>
      </c>
      <c r="V20" s="106">
        <v>131.30000000000001</v>
      </c>
      <c r="W20" s="107">
        <v>131.4</v>
      </c>
      <c r="X20" s="112">
        <f t="shared" si="4"/>
        <v>7.5999999999999998E-2</v>
      </c>
      <c r="Y20" s="108">
        <f t="shared" si="5"/>
        <v>1E-3</v>
      </c>
      <c r="Z20" s="109">
        <f t="shared" si="6"/>
        <v>-0.38</v>
      </c>
      <c r="AA20" s="110">
        <f t="shared" si="7"/>
        <v>-99.9</v>
      </c>
      <c r="AB20" s="80"/>
      <c r="AC20" s="26" t="s">
        <v>52</v>
      </c>
      <c r="AD20" s="36" t="s">
        <v>53</v>
      </c>
      <c r="AE20" s="87">
        <v>90.7</v>
      </c>
      <c r="AF20" s="87">
        <v>108.8</v>
      </c>
      <c r="AG20" s="91">
        <v>106.3</v>
      </c>
      <c r="AH20" s="20">
        <f t="shared" si="1"/>
        <v>101.93333333333334</v>
      </c>
      <c r="AI20" s="20">
        <f t="shared" si="2"/>
        <v>9.6222986853424377</v>
      </c>
      <c r="AJ20" s="92"/>
      <c r="AK20" s="92"/>
      <c r="AL20" s="98" t="s">
        <v>52</v>
      </c>
      <c r="AM20" s="99" t="s">
        <v>53</v>
      </c>
      <c r="AN20" s="95">
        <v>90.3</v>
      </c>
      <c r="AO20" s="95">
        <v>87.1</v>
      </c>
      <c r="AP20" s="95">
        <v>108.7</v>
      </c>
      <c r="AQ20" s="100">
        <v>110.8</v>
      </c>
      <c r="AR20" s="95">
        <v>105.8</v>
      </c>
      <c r="AS20" s="95">
        <v>103.1</v>
      </c>
      <c r="AT20" s="64"/>
      <c r="AV20" s="98" t="s">
        <v>52</v>
      </c>
      <c r="AW20" s="99" t="s">
        <v>53</v>
      </c>
      <c r="AX20" s="82">
        <v>0.4</v>
      </c>
      <c r="AY20" s="82">
        <v>4.0999999999999996</v>
      </c>
      <c r="AZ20" s="82">
        <v>0.1</v>
      </c>
      <c r="BA20" s="82">
        <v>-1.8</v>
      </c>
      <c r="BB20" s="82">
        <v>0.5</v>
      </c>
      <c r="BC20" s="82">
        <v>3.1</v>
      </c>
    </row>
    <row r="21" spans="1:55" ht="15" customHeight="1" x14ac:dyDescent="0.25">
      <c r="A21" s="26" t="s">
        <v>54</v>
      </c>
      <c r="B21" s="34" t="s">
        <v>55</v>
      </c>
      <c r="C21" s="103">
        <v>0.80600000000000005</v>
      </c>
      <c r="D21" s="86">
        <v>98.6</v>
      </c>
      <c r="E21" s="87">
        <v>102</v>
      </c>
      <c r="F21" s="97">
        <v>102</v>
      </c>
      <c r="G21" s="89">
        <f t="shared" si="3"/>
        <v>0</v>
      </c>
      <c r="H21" s="90">
        <f t="shared" si="0"/>
        <v>3.4</v>
      </c>
      <c r="S21" s="111" t="s">
        <v>89</v>
      </c>
      <c r="T21" s="36" t="s">
        <v>90</v>
      </c>
      <c r="U21" s="105">
        <v>1.5270000000000001</v>
      </c>
      <c r="V21" s="106">
        <v>110.9</v>
      </c>
      <c r="W21" s="107">
        <v>110.8</v>
      </c>
      <c r="X21" s="112">
        <f t="shared" si="4"/>
        <v>-0.09</v>
      </c>
      <c r="Y21" s="108">
        <f t="shared" si="5"/>
        <v>-1E-3</v>
      </c>
      <c r="Z21" s="109">
        <f t="shared" si="6"/>
        <v>0.38</v>
      </c>
      <c r="AA21" s="110">
        <f t="shared" si="7"/>
        <v>-100.1</v>
      </c>
      <c r="AB21" s="116"/>
      <c r="AC21" s="26" t="s">
        <v>54</v>
      </c>
      <c r="AD21" s="34" t="s">
        <v>55</v>
      </c>
      <c r="AE21" s="86">
        <v>95.6</v>
      </c>
      <c r="AF21" s="87">
        <v>111.7</v>
      </c>
      <c r="AG21" s="91">
        <v>101.8</v>
      </c>
      <c r="AH21" s="20">
        <f t="shared" si="1"/>
        <v>103.03333333333335</v>
      </c>
      <c r="AI21" s="20">
        <f t="shared" si="2"/>
        <v>7.8814785475289497</v>
      </c>
      <c r="AJ21" s="92"/>
      <c r="AK21" s="92"/>
      <c r="AL21" s="98" t="s">
        <v>54</v>
      </c>
      <c r="AM21" s="99" t="s">
        <v>55</v>
      </c>
      <c r="AN21" s="95">
        <v>94.3</v>
      </c>
      <c r="AO21" s="95">
        <v>77.900000000000006</v>
      </c>
      <c r="AP21" s="95">
        <v>111.7</v>
      </c>
      <c r="AQ21" s="100">
        <v>110.8</v>
      </c>
      <c r="AR21" s="95">
        <v>102.3</v>
      </c>
      <c r="AS21" s="95">
        <v>103.1</v>
      </c>
      <c r="AT21" s="64"/>
      <c r="AV21" s="98" t="s">
        <v>54</v>
      </c>
      <c r="AW21" s="99" t="s">
        <v>55</v>
      </c>
      <c r="AX21" s="82">
        <v>1.4</v>
      </c>
      <c r="AY21" s="82">
        <v>22.7</v>
      </c>
      <c r="AZ21" s="82">
        <v>0</v>
      </c>
      <c r="BA21" s="82">
        <v>0.8</v>
      </c>
      <c r="BB21" s="82">
        <v>-0.5</v>
      </c>
      <c r="BC21" s="82">
        <v>-1.3</v>
      </c>
    </row>
    <row r="22" spans="1:55" ht="12.75" customHeight="1" x14ac:dyDescent="0.25">
      <c r="A22" s="26" t="s">
        <v>56</v>
      </c>
      <c r="B22" s="34" t="s">
        <v>53</v>
      </c>
      <c r="C22" s="103">
        <v>4.3969999999999994</v>
      </c>
      <c r="D22" s="86">
        <v>103.9</v>
      </c>
      <c r="E22" s="87">
        <v>104.6</v>
      </c>
      <c r="F22" s="97">
        <v>104.9</v>
      </c>
      <c r="G22" s="89">
        <f t="shared" si="3"/>
        <v>0.3</v>
      </c>
      <c r="H22" s="90">
        <f t="shared" si="0"/>
        <v>1</v>
      </c>
      <c r="S22" s="26" t="s">
        <v>91</v>
      </c>
      <c r="T22" s="27" t="s">
        <v>92</v>
      </c>
      <c r="U22" s="114">
        <v>4.5419999999999998</v>
      </c>
      <c r="V22" s="106">
        <v>104.9</v>
      </c>
      <c r="W22" s="107">
        <v>104.6</v>
      </c>
      <c r="X22" s="112">
        <f t="shared" si="4"/>
        <v>-0.28599999999999998</v>
      </c>
      <c r="Y22" s="108">
        <f t="shared" si="5"/>
        <v>-1.2999999999999999E-2</v>
      </c>
      <c r="Z22" s="109">
        <f t="shared" si="6"/>
        <v>4.9400000000000004</v>
      </c>
      <c r="AA22" s="110">
        <f t="shared" si="7"/>
        <v>-100.3</v>
      </c>
      <c r="AB22" s="116"/>
      <c r="AC22" s="26" t="s">
        <v>56</v>
      </c>
      <c r="AD22" s="34" t="s">
        <v>53</v>
      </c>
      <c r="AE22" s="86">
        <v>88.3</v>
      </c>
      <c r="AF22" s="87">
        <v>108.8</v>
      </c>
      <c r="AG22" s="91">
        <v>106.9</v>
      </c>
      <c r="AH22" s="20">
        <f t="shared" si="1"/>
        <v>101.33333333333333</v>
      </c>
      <c r="AI22" s="20">
        <f t="shared" si="2"/>
        <v>11.178065262179327</v>
      </c>
      <c r="AJ22" s="92"/>
      <c r="AK22" s="92"/>
      <c r="AL22" s="98" t="s">
        <v>56</v>
      </c>
      <c r="AM22" s="99" t="s">
        <v>53</v>
      </c>
      <c r="AN22" s="95">
        <v>88.2</v>
      </c>
      <c r="AO22" s="95">
        <v>89.8</v>
      </c>
      <c r="AP22" s="95">
        <v>108.7</v>
      </c>
      <c r="AQ22" s="100">
        <v>111.1</v>
      </c>
      <c r="AR22" s="95">
        <v>106.3</v>
      </c>
      <c r="AS22" s="95">
        <v>103.1</v>
      </c>
      <c r="AT22" s="64"/>
      <c r="AV22" s="98" t="s">
        <v>56</v>
      </c>
      <c r="AW22" s="99" t="s">
        <v>53</v>
      </c>
      <c r="AX22" s="82">
        <v>0.1</v>
      </c>
      <c r="AY22" s="82">
        <v>-1.7</v>
      </c>
      <c r="AZ22" s="82">
        <v>0.1</v>
      </c>
      <c r="BA22" s="82">
        <v>-2.1</v>
      </c>
      <c r="BB22" s="82">
        <v>0.6</v>
      </c>
      <c r="BC22" s="82">
        <v>3.7</v>
      </c>
    </row>
    <row r="23" spans="1:55" ht="12.75" customHeight="1" x14ac:dyDescent="0.25">
      <c r="A23" s="26" t="s">
        <v>57</v>
      </c>
      <c r="B23" s="34" t="s">
        <v>58</v>
      </c>
      <c r="C23" s="103">
        <v>6.5000000000000002E-2</v>
      </c>
      <c r="D23" s="86">
        <v>100.9</v>
      </c>
      <c r="E23" s="87">
        <v>100.5</v>
      </c>
      <c r="F23" s="97">
        <v>100.4</v>
      </c>
      <c r="G23" s="89">
        <f t="shared" si="3"/>
        <v>-0.1</v>
      </c>
      <c r="H23" s="90">
        <f t="shared" si="0"/>
        <v>-0.5</v>
      </c>
      <c r="S23" s="26" t="s">
        <v>93</v>
      </c>
      <c r="T23" s="117" t="s">
        <v>94</v>
      </c>
      <c r="U23" s="118">
        <v>100</v>
      </c>
      <c r="V23" s="106">
        <v>104</v>
      </c>
      <c r="W23" s="107">
        <v>103.7</v>
      </c>
      <c r="X23" s="112">
        <f>ROUND((W23/V23-1)*100,1)</f>
        <v>-0.3</v>
      </c>
      <c r="Y23" s="108">
        <f>SUM(Y11:Y22)</f>
        <v>-0.26300000000000001</v>
      </c>
      <c r="Z23" s="119">
        <f>SUM(Z11:Z22)</f>
        <v>100</v>
      </c>
      <c r="AA23" s="110">
        <f t="shared" si="7"/>
        <v>-100.3</v>
      </c>
      <c r="AB23" s="57"/>
      <c r="AC23" s="26" t="s">
        <v>57</v>
      </c>
      <c r="AD23" s="34" t="s">
        <v>58</v>
      </c>
      <c r="AE23" s="86">
        <v>113.8</v>
      </c>
      <c r="AF23" s="87">
        <v>87.2</v>
      </c>
      <c r="AG23" s="91">
        <v>107.7</v>
      </c>
      <c r="AH23" s="20">
        <f t="shared" si="1"/>
        <v>102.89999999999999</v>
      </c>
      <c r="AI23" s="20">
        <f t="shared" si="2"/>
        <v>13.541778022544582</v>
      </c>
      <c r="AJ23" s="92"/>
      <c r="AK23" s="92"/>
      <c r="AL23" s="98" t="s">
        <v>57</v>
      </c>
      <c r="AM23" s="99" t="s">
        <v>58</v>
      </c>
      <c r="AN23" s="95">
        <v>113.8</v>
      </c>
      <c r="AO23" s="95">
        <v>110.3</v>
      </c>
      <c r="AP23" s="95">
        <v>87.3</v>
      </c>
      <c r="AQ23" s="100">
        <v>88.3</v>
      </c>
      <c r="AR23" s="95">
        <v>107.7</v>
      </c>
      <c r="AS23" s="95">
        <v>107.7</v>
      </c>
      <c r="AT23" s="64"/>
      <c r="AV23" s="98" t="s">
        <v>57</v>
      </c>
      <c r="AW23" s="99" t="s">
        <v>58</v>
      </c>
      <c r="AX23" s="82">
        <v>0</v>
      </c>
      <c r="AY23" s="82">
        <v>3.2</v>
      </c>
      <c r="AZ23" s="82">
        <v>-0.1</v>
      </c>
      <c r="BA23" s="82">
        <v>-1.2</v>
      </c>
      <c r="BB23" s="82">
        <v>0</v>
      </c>
      <c r="BC23" s="82">
        <v>0</v>
      </c>
    </row>
    <row r="24" spans="1:55" ht="16.5" customHeight="1" x14ac:dyDescent="0.25">
      <c r="A24" s="26" t="s">
        <v>59</v>
      </c>
      <c r="B24" s="34" t="s">
        <v>60</v>
      </c>
      <c r="C24" s="103">
        <v>1.7999999999999999E-2</v>
      </c>
      <c r="D24" s="86">
        <v>109.7</v>
      </c>
      <c r="E24" s="87">
        <v>107.3</v>
      </c>
      <c r="F24" s="97">
        <v>107.3</v>
      </c>
      <c r="G24" s="89">
        <f t="shared" si="3"/>
        <v>0</v>
      </c>
      <c r="H24" s="90">
        <f t="shared" si="0"/>
        <v>-2.2000000000000002</v>
      </c>
      <c r="T24" s="251"/>
      <c r="U24" s="251"/>
      <c r="V24" s="251"/>
      <c r="W24" s="251"/>
      <c r="X24" s="251"/>
      <c r="Y24" s="251"/>
      <c r="Z24" s="251"/>
      <c r="AB24" s="80"/>
      <c r="AC24" s="26" t="s">
        <v>59</v>
      </c>
      <c r="AD24" s="34" t="s">
        <v>60</v>
      </c>
      <c r="AE24" s="86">
        <v>111.1</v>
      </c>
      <c r="AF24" s="87">
        <v>106.5</v>
      </c>
      <c r="AG24" s="91">
        <v>106.5</v>
      </c>
      <c r="AH24" s="20">
        <f t="shared" si="1"/>
        <v>108.03333333333335</v>
      </c>
      <c r="AI24" s="20">
        <f t="shared" si="2"/>
        <v>2.4583257373702021</v>
      </c>
      <c r="AJ24" s="92"/>
      <c r="AK24" s="92"/>
      <c r="AL24" s="98" t="s">
        <v>59</v>
      </c>
      <c r="AM24" s="99" t="s">
        <v>60</v>
      </c>
      <c r="AN24" s="95">
        <v>112.7</v>
      </c>
      <c r="AO24" s="95">
        <v>122.7</v>
      </c>
      <c r="AP24" s="95">
        <v>106.5</v>
      </c>
      <c r="AQ24" s="100">
        <v>107.6</v>
      </c>
      <c r="AR24" s="95">
        <v>105.7</v>
      </c>
      <c r="AS24" s="95">
        <v>105.7</v>
      </c>
      <c r="AT24" s="64"/>
      <c r="AV24" s="98" t="s">
        <v>59</v>
      </c>
      <c r="AW24" s="99" t="s">
        <v>60</v>
      </c>
      <c r="AX24" s="82">
        <v>-1.4</v>
      </c>
      <c r="AY24" s="82">
        <v>-9.5</v>
      </c>
      <c r="AZ24" s="82">
        <v>0</v>
      </c>
      <c r="BA24" s="82">
        <v>-1</v>
      </c>
      <c r="BB24" s="82">
        <v>0.8</v>
      </c>
      <c r="BC24" s="82">
        <v>0.8</v>
      </c>
    </row>
    <row r="25" spans="1:55" ht="18.75" customHeight="1" x14ac:dyDescent="0.25">
      <c r="A25" s="26" t="s">
        <v>61</v>
      </c>
      <c r="B25" s="34" t="s">
        <v>62</v>
      </c>
      <c r="C25" s="103">
        <v>1.1860000000000002</v>
      </c>
      <c r="D25" s="86">
        <v>101.2</v>
      </c>
      <c r="E25" s="87">
        <v>99.9</v>
      </c>
      <c r="F25" s="97">
        <v>100.1</v>
      </c>
      <c r="G25" s="89">
        <f t="shared" si="3"/>
        <v>0.2</v>
      </c>
      <c r="H25" s="90">
        <f t="shared" si="0"/>
        <v>-1.1000000000000001</v>
      </c>
      <c r="S25" s="214" t="s">
        <v>143</v>
      </c>
      <c r="T25" s="214"/>
      <c r="U25" s="214"/>
      <c r="V25" s="214"/>
      <c r="W25" s="214"/>
      <c r="X25" s="226" t="str">
        <f>F1</f>
        <v>اذار 2018</v>
      </c>
      <c r="Y25" s="226"/>
      <c r="Z25" s="226"/>
      <c r="AA25" s="120"/>
      <c r="AB25" s="80"/>
      <c r="AC25" s="26" t="s">
        <v>61</v>
      </c>
      <c r="AD25" s="34" t="s">
        <v>62</v>
      </c>
      <c r="AE25" s="86">
        <v>94.4</v>
      </c>
      <c r="AF25" s="87">
        <v>98.8</v>
      </c>
      <c r="AG25" s="91">
        <v>105.2</v>
      </c>
      <c r="AH25" s="20">
        <f t="shared" si="1"/>
        <v>99.466666666666654</v>
      </c>
      <c r="AI25" s="20">
        <f t="shared" si="2"/>
        <v>5.4598959395217959</v>
      </c>
      <c r="AJ25" s="92"/>
      <c r="AK25" s="92"/>
      <c r="AL25" s="98" t="s">
        <v>61</v>
      </c>
      <c r="AM25" s="99" t="s">
        <v>62</v>
      </c>
      <c r="AN25" s="95">
        <v>94</v>
      </c>
      <c r="AO25" s="95">
        <v>94.4</v>
      </c>
      <c r="AP25" s="95">
        <v>98.9</v>
      </c>
      <c r="AQ25" s="95">
        <v>102</v>
      </c>
      <c r="AR25" s="95">
        <v>104.8</v>
      </c>
      <c r="AS25" s="95">
        <v>104.4</v>
      </c>
      <c r="AT25" s="64"/>
      <c r="AV25" s="98" t="s">
        <v>61</v>
      </c>
      <c r="AW25" s="99" t="s">
        <v>62</v>
      </c>
      <c r="AX25" s="82">
        <v>0.4</v>
      </c>
      <c r="AY25" s="82">
        <v>0</v>
      </c>
      <c r="AZ25" s="82">
        <v>-0.1</v>
      </c>
      <c r="BA25" s="82">
        <v>-3.1</v>
      </c>
      <c r="BB25" s="82">
        <v>0.4</v>
      </c>
      <c r="BC25" s="82">
        <v>0.8</v>
      </c>
    </row>
    <row r="26" spans="1:55" ht="23.25" customHeight="1" x14ac:dyDescent="0.25">
      <c r="A26" s="121" t="s">
        <v>63</v>
      </c>
      <c r="B26" s="122" t="s">
        <v>64</v>
      </c>
      <c r="C26" s="103">
        <v>25.359000000000002</v>
      </c>
      <c r="D26" s="86">
        <v>115.1</v>
      </c>
      <c r="E26" s="87">
        <v>115.6</v>
      </c>
      <c r="F26" s="97">
        <v>114.5</v>
      </c>
      <c r="G26" s="89">
        <f t="shared" si="3"/>
        <v>-1</v>
      </c>
      <c r="H26" s="90">
        <f t="shared" si="0"/>
        <v>-0.5</v>
      </c>
      <c r="T26" s="66"/>
      <c r="U26" s="252"/>
      <c r="V26" s="252"/>
      <c r="W26" s="252"/>
      <c r="X26" s="252"/>
      <c r="Y26" s="252"/>
      <c r="Z26" s="252"/>
      <c r="AA26" s="252"/>
      <c r="AB26" s="80"/>
      <c r="AC26" s="121" t="s">
        <v>63</v>
      </c>
      <c r="AD26" s="122" t="s">
        <v>64</v>
      </c>
      <c r="AE26" s="86">
        <v>100.3</v>
      </c>
      <c r="AF26" s="87">
        <v>121.6</v>
      </c>
      <c r="AG26" s="91">
        <v>113.1</v>
      </c>
      <c r="AH26" s="20">
        <f t="shared" si="1"/>
        <v>111.66666666666667</v>
      </c>
      <c r="AI26" s="20">
        <f t="shared" si="2"/>
        <v>9.601876626556658</v>
      </c>
      <c r="AJ26" s="92"/>
      <c r="AK26" s="92"/>
      <c r="AL26" s="93" t="s">
        <v>63</v>
      </c>
      <c r="AM26" s="94" t="s">
        <v>64</v>
      </c>
      <c r="AN26" s="95">
        <v>102.4</v>
      </c>
      <c r="AO26" s="95">
        <v>114.6</v>
      </c>
      <c r="AP26" s="95">
        <v>121.8</v>
      </c>
      <c r="AQ26" s="95">
        <v>117.5</v>
      </c>
      <c r="AR26" s="95">
        <v>112.9</v>
      </c>
      <c r="AS26" s="95">
        <v>109.7</v>
      </c>
      <c r="AT26" s="64"/>
      <c r="AV26" s="93" t="s">
        <v>63</v>
      </c>
      <c r="AW26" s="94" t="s">
        <v>64</v>
      </c>
      <c r="AX26" s="82">
        <v>-2.1</v>
      </c>
      <c r="AY26" s="82">
        <v>-12.5</v>
      </c>
      <c r="AZ26" s="82">
        <v>-0.2</v>
      </c>
      <c r="BA26" s="82">
        <v>3.5</v>
      </c>
      <c r="BB26" s="82">
        <v>0.2</v>
      </c>
      <c r="BC26" s="82">
        <v>3.1</v>
      </c>
    </row>
    <row r="27" spans="1:55" ht="14.25" customHeight="1" x14ac:dyDescent="0.25">
      <c r="A27" s="26" t="s">
        <v>65</v>
      </c>
      <c r="B27" s="34" t="s">
        <v>66</v>
      </c>
      <c r="C27" s="103">
        <v>17.123000000000001</v>
      </c>
      <c r="D27" s="86">
        <v>115.7</v>
      </c>
      <c r="E27" s="87">
        <v>114.8</v>
      </c>
      <c r="F27" s="97">
        <v>114.8</v>
      </c>
      <c r="G27" s="89">
        <f t="shared" si="3"/>
        <v>0</v>
      </c>
      <c r="H27" s="90">
        <f t="shared" si="0"/>
        <v>-0.8</v>
      </c>
      <c r="S27" s="123"/>
      <c r="T27" s="124"/>
      <c r="U27" s="244" t="s">
        <v>120</v>
      </c>
      <c r="V27" s="244"/>
      <c r="W27" s="244"/>
      <c r="X27" s="244"/>
      <c r="Y27" s="244"/>
      <c r="Z27" s="244"/>
      <c r="AA27" s="120"/>
      <c r="AB27" s="80"/>
      <c r="AC27" s="26" t="s">
        <v>65</v>
      </c>
      <c r="AD27" s="34" t="s">
        <v>66</v>
      </c>
      <c r="AE27" s="86">
        <v>99.1</v>
      </c>
      <c r="AF27" s="87">
        <v>117</v>
      </c>
      <c r="AG27" s="91">
        <v>119.8</v>
      </c>
      <c r="AH27" s="20">
        <f t="shared" si="1"/>
        <v>111.96666666666665</v>
      </c>
      <c r="AI27" s="20">
        <f t="shared" si="2"/>
        <v>10.030185638517484</v>
      </c>
      <c r="AJ27" s="92"/>
      <c r="AK27" s="92"/>
      <c r="AL27" s="98" t="s">
        <v>65</v>
      </c>
      <c r="AM27" s="99" t="s">
        <v>66</v>
      </c>
      <c r="AN27" s="95">
        <v>99.1</v>
      </c>
      <c r="AO27" s="95">
        <v>116.9</v>
      </c>
      <c r="AP27" s="95">
        <v>117</v>
      </c>
      <c r="AQ27" s="100">
        <v>116.1</v>
      </c>
      <c r="AR27" s="95">
        <v>119.8</v>
      </c>
      <c r="AS27" s="95">
        <v>114.6</v>
      </c>
      <c r="AT27" s="64"/>
      <c r="AV27" s="98" t="s">
        <v>65</v>
      </c>
      <c r="AW27" s="99" t="s">
        <v>66</v>
      </c>
      <c r="AX27" s="82">
        <v>0</v>
      </c>
      <c r="AY27" s="82">
        <v>-15.2</v>
      </c>
      <c r="AZ27" s="82">
        <v>0</v>
      </c>
      <c r="BA27" s="82">
        <v>0.8</v>
      </c>
      <c r="BB27" s="82">
        <v>0</v>
      </c>
      <c r="BC27" s="82">
        <v>4.5</v>
      </c>
    </row>
    <row r="28" spans="1:55" ht="24.75" customHeight="1" x14ac:dyDescent="0.25">
      <c r="A28" s="125" t="s">
        <v>67</v>
      </c>
      <c r="B28" s="126" t="s">
        <v>68</v>
      </c>
      <c r="C28" s="103">
        <v>2.9820000000000002</v>
      </c>
      <c r="D28" s="86">
        <v>119.2</v>
      </c>
      <c r="E28" s="87">
        <v>117.5</v>
      </c>
      <c r="F28" s="97">
        <v>116.6</v>
      </c>
      <c r="G28" s="89">
        <f t="shared" si="3"/>
        <v>-0.8</v>
      </c>
      <c r="H28" s="90">
        <f t="shared" si="0"/>
        <v>-2.2000000000000002</v>
      </c>
      <c r="S28" s="188" t="s">
        <v>3</v>
      </c>
      <c r="T28" s="191" t="s">
        <v>131</v>
      </c>
      <c r="U28" s="191" t="s">
        <v>97</v>
      </c>
      <c r="V28" s="238" t="str">
        <f>D5</f>
        <v>اذار 2017</v>
      </c>
      <c r="W28" s="241" t="str">
        <f>W5</f>
        <v xml:space="preserve">اذار 2018     </v>
      </c>
      <c r="X28" s="248" t="s">
        <v>144</v>
      </c>
      <c r="Y28" s="233" t="s">
        <v>145</v>
      </c>
      <c r="Z28" s="233" t="s">
        <v>146</v>
      </c>
      <c r="AA28" s="79"/>
      <c r="AB28" s="80"/>
      <c r="AC28" s="125" t="s">
        <v>67</v>
      </c>
      <c r="AD28" s="126" t="s">
        <v>68</v>
      </c>
      <c r="AE28" s="86">
        <v>93.9</v>
      </c>
      <c r="AF28" s="87">
        <v>130.6</v>
      </c>
      <c r="AG28" s="91">
        <v>111.3</v>
      </c>
      <c r="AH28" s="20">
        <f t="shared" si="1"/>
        <v>111.93333333333334</v>
      </c>
      <c r="AI28" s="20">
        <f t="shared" si="2"/>
        <v>16.401008275921253</v>
      </c>
      <c r="AJ28" s="127"/>
      <c r="AK28" s="127"/>
      <c r="AL28" s="98" t="s">
        <v>147</v>
      </c>
      <c r="AM28" s="99" t="s">
        <v>68</v>
      </c>
      <c r="AN28" s="95">
        <v>97.9</v>
      </c>
      <c r="AO28" s="95">
        <v>107.1</v>
      </c>
      <c r="AP28" s="95">
        <v>130.80000000000001</v>
      </c>
      <c r="AQ28" s="95">
        <v>132</v>
      </c>
      <c r="AR28" s="95">
        <v>111.3</v>
      </c>
      <c r="AS28" s="95">
        <v>112.5</v>
      </c>
      <c r="AT28" s="64"/>
      <c r="AV28" s="98" t="s">
        <v>147</v>
      </c>
      <c r="AW28" s="99" t="s">
        <v>68</v>
      </c>
      <c r="AX28" s="82">
        <v>-4.0999999999999996</v>
      </c>
      <c r="AY28" s="82">
        <v>-12.3</v>
      </c>
      <c r="AZ28" s="82">
        <v>-0.2</v>
      </c>
      <c r="BA28" s="82">
        <v>-1.1000000000000001</v>
      </c>
      <c r="BB28" s="82">
        <v>0</v>
      </c>
      <c r="BC28" s="82">
        <v>-1.1000000000000001</v>
      </c>
    </row>
    <row r="29" spans="1:55" ht="23.25" customHeight="1" x14ac:dyDescent="0.25">
      <c r="A29" s="26" t="s">
        <v>69</v>
      </c>
      <c r="B29" s="34" t="s">
        <v>70</v>
      </c>
      <c r="C29" s="103">
        <v>2.7069999999999999</v>
      </c>
      <c r="D29" s="86">
        <v>120.2</v>
      </c>
      <c r="E29" s="87">
        <v>131.30000000000001</v>
      </c>
      <c r="F29" s="97">
        <v>121.9</v>
      </c>
      <c r="G29" s="89">
        <f t="shared" si="3"/>
        <v>-7.2</v>
      </c>
      <c r="H29" s="90">
        <f t="shared" si="0"/>
        <v>1.4</v>
      </c>
      <c r="S29" s="189"/>
      <c r="T29" s="192"/>
      <c r="U29" s="192"/>
      <c r="V29" s="239"/>
      <c r="W29" s="242"/>
      <c r="X29" s="249"/>
      <c r="Y29" s="234"/>
      <c r="Z29" s="234"/>
      <c r="AA29" s="79"/>
      <c r="AB29" s="57"/>
      <c r="AC29" s="26" t="s">
        <v>69</v>
      </c>
      <c r="AD29" s="34" t="s">
        <v>70</v>
      </c>
      <c r="AE29" s="86">
        <v>123.3</v>
      </c>
      <c r="AF29" s="87">
        <v>151.9</v>
      </c>
      <c r="AG29" s="91">
        <v>83.9</v>
      </c>
      <c r="AH29" s="20">
        <f t="shared" si="1"/>
        <v>119.7</v>
      </c>
      <c r="AI29" s="20">
        <f t="shared" si="2"/>
        <v>28.523510409249614</v>
      </c>
      <c r="AJ29" s="92"/>
      <c r="AK29" s="92"/>
      <c r="AL29" s="98" t="s">
        <v>148</v>
      </c>
      <c r="AM29" s="99" t="s">
        <v>70</v>
      </c>
      <c r="AN29" s="95">
        <v>148.9</v>
      </c>
      <c r="AO29" s="95">
        <v>149.19999999999999</v>
      </c>
      <c r="AP29" s="95">
        <v>153.30000000000001</v>
      </c>
      <c r="AQ29" s="100">
        <v>122.4</v>
      </c>
      <c r="AR29" s="95">
        <v>82.1</v>
      </c>
      <c r="AS29" s="95">
        <v>82.3</v>
      </c>
      <c r="AT29" s="64"/>
      <c r="AV29" s="98" t="s">
        <v>148</v>
      </c>
      <c r="AW29" s="99" t="s">
        <v>70</v>
      </c>
      <c r="AX29" s="82">
        <v>-17.2</v>
      </c>
      <c r="AY29" s="82">
        <v>-17.399999999999999</v>
      </c>
      <c r="AZ29" s="82">
        <v>-0.9</v>
      </c>
      <c r="BA29" s="82">
        <v>24.1</v>
      </c>
      <c r="BB29" s="82">
        <v>2.2000000000000002</v>
      </c>
      <c r="BC29" s="82">
        <v>1.9</v>
      </c>
    </row>
    <row r="30" spans="1:55" ht="21.75" customHeight="1" x14ac:dyDescent="0.25">
      <c r="A30" s="26" t="s">
        <v>71</v>
      </c>
      <c r="B30" s="34" t="s">
        <v>72</v>
      </c>
      <c r="C30" s="103">
        <v>2.5470000000000002</v>
      </c>
      <c r="D30" s="86">
        <v>100.5</v>
      </c>
      <c r="E30" s="87">
        <v>101.7</v>
      </c>
      <c r="F30" s="97">
        <v>102.1</v>
      </c>
      <c r="G30" s="89">
        <f t="shared" si="3"/>
        <v>0.4</v>
      </c>
      <c r="H30" s="90">
        <f t="shared" si="0"/>
        <v>1.6</v>
      </c>
      <c r="S30" s="189"/>
      <c r="T30" s="192"/>
      <c r="U30" s="192"/>
      <c r="V30" s="239"/>
      <c r="W30" s="242"/>
      <c r="X30" s="249"/>
      <c r="Y30" s="234"/>
      <c r="Z30" s="234"/>
      <c r="AA30" s="79"/>
      <c r="AB30" s="128"/>
      <c r="AC30" s="26" t="s">
        <v>71</v>
      </c>
      <c r="AD30" s="34" t="s">
        <v>72</v>
      </c>
      <c r="AE30" s="86">
        <v>97.5</v>
      </c>
      <c r="AF30" s="87">
        <v>105.2</v>
      </c>
      <c r="AG30" s="91">
        <v>101.2</v>
      </c>
      <c r="AH30" s="20">
        <f t="shared" si="1"/>
        <v>101.3</v>
      </c>
      <c r="AI30" s="20">
        <f t="shared" si="2"/>
        <v>3.8015537046337049</v>
      </c>
      <c r="AJ30" s="92"/>
      <c r="AK30" s="92"/>
      <c r="AL30" s="98" t="s">
        <v>149</v>
      </c>
      <c r="AM30" s="99" t="s">
        <v>72</v>
      </c>
      <c r="AN30" s="95">
        <v>94.8</v>
      </c>
      <c r="AO30" s="95">
        <v>88.4</v>
      </c>
      <c r="AP30" s="95">
        <v>105.2</v>
      </c>
      <c r="AQ30" s="100">
        <v>104.9</v>
      </c>
      <c r="AR30" s="95">
        <v>101.2</v>
      </c>
      <c r="AS30" s="95">
        <v>101</v>
      </c>
      <c r="AT30" s="64"/>
      <c r="AV30" s="98" t="s">
        <v>149</v>
      </c>
      <c r="AW30" s="99" t="s">
        <v>72</v>
      </c>
      <c r="AX30" s="82">
        <v>2.8</v>
      </c>
      <c r="AY30" s="82">
        <v>10.3</v>
      </c>
      <c r="AZ30" s="82">
        <v>0</v>
      </c>
      <c r="BA30" s="82">
        <v>0.3</v>
      </c>
      <c r="BB30" s="82">
        <v>0</v>
      </c>
      <c r="BC30" s="82">
        <v>0.2</v>
      </c>
    </row>
    <row r="31" spans="1:55" ht="32.25" customHeight="1" x14ac:dyDescent="0.25">
      <c r="A31" s="121" t="s">
        <v>73</v>
      </c>
      <c r="B31" s="122" t="s">
        <v>74</v>
      </c>
      <c r="C31" s="103">
        <v>6.5239999999999991</v>
      </c>
      <c r="D31" s="86">
        <v>99.1</v>
      </c>
      <c r="E31" s="87">
        <v>98.4</v>
      </c>
      <c r="F31" s="97">
        <v>98.4</v>
      </c>
      <c r="G31" s="89">
        <f t="shared" si="3"/>
        <v>0</v>
      </c>
      <c r="H31" s="90">
        <f t="shared" si="0"/>
        <v>-0.7</v>
      </c>
      <c r="S31" s="189"/>
      <c r="T31" s="192"/>
      <c r="U31" s="192"/>
      <c r="V31" s="239"/>
      <c r="W31" s="242"/>
      <c r="X31" s="249"/>
      <c r="Y31" s="234"/>
      <c r="Z31" s="234"/>
      <c r="AA31" s="79"/>
      <c r="AB31" s="128"/>
      <c r="AC31" s="121" t="s">
        <v>73</v>
      </c>
      <c r="AD31" s="122" t="s">
        <v>74</v>
      </c>
      <c r="AE31" s="86">
        <v>92.1</v>
      </c>
      <c r="AF31" s="87">
        <v>99.2</v>
      </c>
      <c r="AG31" s="91">
        <v>100.9</v>
      </c>
      <c r="AH31" s="20">
        <f t="shared" si="1"/>
        <v>97.40000000000002</v>
      </c>
      <c r="AI31" s="20">
        <f t="shared" si="2"/>
        <v>4.7925831691925342</v>
      </c>
      <c r="AJ31" s="92"/>
      <c r="AK31" s="92"/>
      <c r="AL31" s="93" t="s">
        <v>73</v>
      </c>
      <c r="AM31" s="94" t="s">
        <v>74</v>
      </c>
      <c r="AN31" s="95">
        <v>92.3</v>
      </c>
      <c r="AO31" s="95">
        <v>94.7</v>
      </c>
      <c r="AP31" s="95">
        <v>99.1</v>
      </c>
      <c r="AQ31" s="100">
        <v>99.8</v>
      </c>
      <c r="AR31" s="95">
        <v>100.9</v>
      </c>
      <c r="AS31" s="95">
        <v>100.9</v>
      </c>
      <c r="AT31" s="64"/>
      <c r="AV31" s="93" t="s">
        <v>73</v>
      </c>
      <c r="AW31" s="94" t="s">
        <v>74</v>
      </c>
      <c r="AX31" s="82">
        <v>-0.2</v>
      </c>
      <c r="AY31" s="82">
        <v>-2.7</v>
      </c>
      <c r="AZ31" s="82">
        <v>0.1</v>
      </c>
      <c r="BA31" s="82">
        <v>-0.6</v>
      </c>
      <c r="BB31" s="82">
        <v>0</v>
      </c>
      <c r="BC31" s="82">
        <v>0</v>
      </c>
    </row>
    <row r="32" spans="1:55" ht="19.5" customHeight="1" x14ac:dyDescent="0.25">
      <c r="A32" s="26" t="s">
        <v>75</v>
      </c>
      <c r="B32" s="34" t="s">
        <v>76</v>
      </c>
      <c r="C32" s="103">
        <v>2.5509999999999997</v>
      </c>
      <c r="D32" s="86">
        <v>95.1</v>
      </c>
      <c r="E32" s="87">
        <v>93.8</v>
      </c>
      <c r="F32" s="97">
        <v>94</v>
      </c>
      <c r="G32" s="89">
        <f t="shared" si="3"/>
        <v>0.2</v>
      </c>
      <c r="H32" s="90">
        <f t="shared" si="0"/>
        <v>-1.2</v>
      </c>
      <c r="S32" s="189"/>
      <c r="T32" s="192"/>
      <c r="U32" s="192"/>
      <c r="V32" s="239"/>
      <c r="W32" s="242"/>
      <c r="X32" s="249"/>
      <c r="Y32" s="234"/>
      <c r="Z32" s="234"/>
      <c r="AA32" s="102"/>
      <c r="AB32" s="128"/>
      <c r="AC32" s="26" t="s">
        <v>75</v>
      </c>
      <c r="AD32" s="34" t="s">
        <v>76</v>
      </c>
      <c r="AE32" s="86">
        <v>87.5</v>
      </c>
      <c r="AF32" s="87">
        <v>95.9</v>
      </c>
      <c r="AG32" s="91">
        <v>94.9</v>
      </c>
      <c r="AH32" s="20">
        <f t="shared" si="1"/>
        <v>92.766666666666666</v>
      </c>
      <c r="AI32" s="20">
        <f t="shared" si="2"/>
        <v>4.9461636529126194</v>
      </c>
      <c r="AJ32" s="92"/>
      <c r="AK32" s="92"/>
      <c r="AL32" s="98" t="s">
        <v>75</v>
      </c>
      <c r="AM32" s="99" t="s">
        <v>76</v>
      </c>
      <c r="AN32" s="95">
        <v>87.1</v>
      </c>
      <c r="AO32" s="95">
        <v>91.6</v>
      </c>
      <c r="AP32" s="95">
        <v>95.8</v>
      </c>
      <c r="AQ32" s="100">
        <v>95.4</v>
      </c>
      <c r="AR32" s="95">
        <v>95.1</v>
      </c>
      <c r="AS32" s="95">
        <v>96.3</v>
      </c>
      <c r="AT32" s="64"/>
      <c r="AV32" s="98" t="s">
        <v>75</v>
      </c>
      <c r="AW32" s="99" t="s">
        <v>76</v>
      </c>
      <c r="AX32" s="82">
        <v>0.5</v>
      </c>
      <c r="AY32" s="82">
        <v>-4.5</v>
      </c>
      <c r="AZ32" s="82">
        <v>0.1</v>
      </c>
      <c r="BA32" s="82">
        <v>0.5</v>
      </c>
      <c r="BB32" s="82">
        <v>-0.2</v>
      </c>
      <c r="BC32" s="82">
        <v>-1.5</v>
      </c>
    </row>
    <row r="33" spans="1:55" ht="17.25" customHeight="1" x14ac:dyDescent="0.25">
      <c r="A33" s="125" t="s">
        <v>77</v>
      </c>
      <c r="B33" s="126" t="s">
        <v>78</v>
      </c>
      <c r="C33" s="103">
        <v>3.9729999999999999</v>
      </c>
      <c r="D33" s="86">
        <v>101.7</v>
      </c>
      <c r="E33" s="87">
        <v>101.3</v>
      </c>
      <c r="F33" s="97">
        <v>101.2</v>
      </c>
      <c r="G33" s="89">
        <f t="shared" si="3"/>
        <v>-0.1</v>
      </c>
      <c r="H33" s="90">
        <f t="shared" si="0"/>
        <v>-0.5</v>
      </c>
      <c r="S33" s="190"/>
      <c r="T33" s="193"/>
      <c r="U33" s="193"/>
      <c r="V33" s="240"/>
      <c r="W33" s="243"/>
      <c r="X33" s="250"/>
      <c r="Y33" s="235"/>
      <c r="Z33" s="235"/>
      <c r="AA33" s="104"/>
      <c r="AB33" s="128"/>
      <c r="AC33" s="125" t="s">
        <v>77</v>
      </c>
      <c r="AD33" s="126" t="s">
        <v>78</v>
      </c>
      <c r="AE33" s="86">
        <v>95.9</v>
      </c>
      <c r="AF33" s="87">
        <v>101.2</v>
      </c>
      <c r="AG33" s="91">
        <v>104.1</v>
      </c>
      <c r="AH33" s="20">
        <f t="shared" si="1"/>
        <v>100.40000000000002</v>
      </c>
      <c r="AI33" s="20">
        <f t="shared" si="2"/>
        <v>4.1415583438828207</v>
      </c>
      <c r="AJ33" s="127"/>
      <c r="AK33" s="127"/>
      <c r="AL33" s="98" t="s">
        <v>77</v>
      </c>
      <c r="AM33" s="99" t="s">
        <v>78</v>
      </c>
      <c r="AN33" s="95">
        <v>96.5</v>
      </c>
      <c r="AO33" s="95">
        <v>97.3</v>
      </c>
      <c r="AP33" s="95">
        <v>101.1</v>
      </c>
      <c r="AQ33" s="100">
        <v>102.4</v>
      </c>
      <c r="AR33" s="95">
        <v>104</v>
      </c>
      <c r="AS33" s="95">
        <v>103.4</v>
      </c>
      <c r="AT33" s="64"/>
      <c r="AV33" s="98" t="s">
        <v>77</v>
      </c>
      <c r="AW33" s="99" t="s">
        <v>78</v>
      </c>
      <c r="AX33" s="82">
        <v>-0.6</v>
      </c>
      <c r="AY33" s="82">
        <v>-1.4</v>
      </c>
      <c r="AZ33" s="82">
        <v>0.1</v>
      </c>
      <c r="BA33" s="82">
        <v>-1.2</v>
      </c>
      <c r="BB33" s="82">
        <v>0.1</v>
      </c>
      <c r="BC33" s="82">
        <v>0.7</v>
      </c>
    </row>
    <row r="34" spans="1:55" ht="18.75" customHeight="1" x14ac:dyDescent="0.25">
      <c r="A34" s="121" t="s">
        <v>79</v>
      </c>
      <c r="B34" s="122" t="s">
        <v>80</v>
      </c>
      <c r="C34" s="103">
        <v>4.1419999999999995</v>
      </c>
      <c r="D34" s="86">
        <v>117.1</v>
      </c>
      <c r="E34" s="87">
        <v>118.8</v>
      </c>
      <c r="F34" s="97">
        <v>119.1</v>
      </c>
      <c r="G34" s="89">
        <f t="shared" si="3"/>
        <v>0.3</v>
      </c>
      <c r="H34" s="90">
        <f t="shared" si="0"/>
        <v>1.7</v>
      </c>
      <c r="S34" s="26" t="s">
        <v>24</v>
      </c>
      <c r="T34" s="36" t="s">
        <v>25</v>
      </c>
      <c r="U34" s="85">
        <v>29.605</v>
      </c>
      <c r="V34" s="106">
        <v>99.2</v>
      </c>
      <c r="W34" s="107">
        <v>96.7</v>
      </c>
      <c r="X34" s="112">
        <f t="shared" ref="X34:X45" si="8">ROUND((W34/V34-1)*100,3)</f>
        <v>-2.52</v>
      </c>
      <c r="Y34" s="108">
        <f>ROUND(((W34-V34)*U34/$V$46),3)</f>
        <v>-0.70799999999999996</v>
      </c>
      <c r="Z34" s="109">
        <f>ROUND(Y34/$Y$46*100,3)</f>
        <v>104.11799999999999</v>
      </c>
      <c r="AA34" s="106"/>
      <c r="AB34" s="128"/>
      <c r="AC34" s="121" t="s">
        <v>79</v>
      </c>
      <c r="AD34" s="122" t="s">
        <v>80</v>
      </c>
      <c r="AE34" s="86">
        <v>117.4</v>
      </c>
      <c r="AF34" s="87">
        <v>119.5</v>
      </c>
      <c r="AG34" s="91">
        <v>121</v>
      </c>
      <c r="AH34" s="20">
        <f t="shared" si="1"/>
        <v>119.3</v>
      </c>
      <c r="AI34" s="20">
        <f t="shared" si="2"/>
        <v>1.5157704375544925</v>
      </c>
      <c r="AJ34" s="92"/>
      <c r="AK34" s="92"/>
      <c r="AL34" s="93" t="s">
        <v>79</v>
      </c>
      <c r="AM34" s="94" t="s">
        <v>80</v>
      </c>
      <c r="AN34" s="95">
        <v>117.2</v>
      </c>
      <c r="AO34" s="95">
        <v>116.9</v>
      </c>
      <c r="AP34" s="95">
        <v>119.4</v>
      </c>
      <c r="AQ34" s="100">
        <v>117.6</v>
      </c>
      <c r="AR34" s="95">
        <v>120.4</v>
      </c>
      <c r="AS34" s="95">
        <v>118</v>
      </c>
      <c r="AT34" s="64"/>
      <c r="AV34" s="93" t="s">
        <v>79</v>
      </c>
      <c r="AW34" s="94" t="s">
        <v>80</v>
      </c>
      <c r="AX34" s="82">
        <v>0.2</v>
      </c>
      <c r="AY34" s="82">
        <v>0.4</v>
      </c>
      <c r="AZ34" s="82">
        <v>0.1</v>
      </c>
      <c r="BA34" s="82">
        <v>1.6</v>
      </c>
      <c r="BB34" s="82">
        <v>0.5</v>
      </c>
      <c r="BC34" s="82">
        <v>2.5</v>
      </c>
    </row>
    <row r="35" spans="1:55" ht="17.25" customHeight="1" x14ac:dyDescent="0.25">
      <c r="A35" s="121" t="s">
        <v>81</v>
      </c>
      <c r="B35" s="122" t="s">
        <v>82</v>
      </c>
      <c r="C35" s="103">
        <v>15.185</v>
      </c>
      <c r="D35" s="86">
        <v>95</v>
      </c>
      <c r="E35" s="87">
        <v>95.2</v>
      </c>
      <c r="F35" s="97">
        <v>95</v>
      </c>
      <c r="G35" s="89">
        <f t="shared" si="3"/>
        <v>-0.2</v>
      </c>
      <c r="H35" s="90">
        <f t="shared" si="0"/>
        <v>0</v>
      </c>
      <c r="S35" s="26" t="s">
        <v>48</v>
      </c>
      <c r="T35" s="36" t="s">
        <v>49</v>
      </c>
      <c r="U35" s="105">
        <v>0.61499999999999999</v>
      </c>
      <c r="V35" s="106">
        <v>121.5</v>
      </c>
      <c r="W35" s="107">
        <v>122.2</v>
      </c>
      <c r="X35" s="112">
        <f t="shared" si="8"/>
        <v>0.57599999999999996</v>
      </c>
      <c r="Y35" s="108">
        <f t="shared" ref="Y35:Y41" si="9">ROUND(((W35-V35)*U35/$V$46),3)</f>
        <v>4.0000000000000001E-3</v>
      </c>
      <c r="Z35" s="109">
        <f t="shared" ref="Z35:Z41" si="10">ROUND(Y35/$Y$46*100,3)</f>
        <v>-0.58799999999999997</v>
      </c>
      <c r="AA35" s="110">
        <f t="shared" ref="AA35:AA46" si="11">ROUND((X35/V35-1)*100,1)</f>
        <v>-99.5</v>
      </c>
      <c r="AB35" s="128"/>
      <c r="AC35" s="121" t="s">
        <v>81</v>
      </c>
      <c r="AD35" s="122" t="s">
        <v>82</v>
      </c>
      <c r="AE35" s="86">
        <v>92.8</v>
      </c>
      <c r="AF35" s="87">
        <v>97.8</v>
      </c>
      <c r="AG35" s="91">
        <v>94.1</v>
      </c>
      <c r="AH35" s="20">
        <f t="shared" si="1"/>
        <v>94.899999999999991</v>
      </c>
      <c r="AI35" s="20">
        <f t="shared" si="2"/>
        <v>2.7336399939036564</v>
      </c>
      <c r="AJ35" s="92"/>
      <c r="AK35" s="92"/>
      <c r="AL35" s="93" t="s">
        <v>81</v>
      </c>
      <c r="AM35" s="94" t="s">
        <v>82</v>
      </c>
      <c r="AN35" s="95">
        <v>93</v>
      </c>
      <c r="AO35" s="95">
        <v>93</v>
      </c>
      <c r="AP35" s="95">
        <v>97.9</v>
      </c>
      <c r="AQ35" s="95">
        <v>99</v>
      </c>
      <c r="AR35" s="95">
        <v>94.3</v>
      </c>
      <c r="AS35" s="95">
        <v>93.4</v>
      </c>
      <c r="AT35" s="64"/>
      <c r="AV35" s="93" t="s">
        <v>81</v>
      </c>
      <c r="AW35" s="94" t="s">
        <v>82</v>
      </c>
      <c r="AX35" s="82">
        <v>-0.2</v>
      </c>
      <c r="AY35" s="82">
        <v>-0.2</v>
      </c>
      <c r="AZ35" s="82">
        <v>-0.1</v>
      </c>
      <c r="BA35" s="82">
        <v>-1.2</v>
      </c>
      <c r="BB35" s="82">
        <v>-0.2</v>
      </c>
      <c r="BC35" s="82">
        <v>0.7</v>
      </c>
    </row>
    <row r="36" spans="1:55" ht="16.5" customHeight="1" x14ac:dyDescent="0.25">
      <c r="A36" s="39" t="s">
        <v>83</v>
      </c>
      <c r="B36" s="22" t="s">
        <v>84</v>
      </c>
      <c r="C36" s="105">
        <v>3.109</v>
      </c>
      <c r="D36" s="86">
        <v>113.4</v>
      </c>
      <c r="E36" s="87">
        <v>112.6</v>
      </c>
      <c r="F36" s="97">
        <v>112.3</v>
      </c>
      <c r="G36" s="89">
        <f t="shared" si="3"/>
        <v>-0.3</v>
      </c>
      <c r="H36" s="90">
        <f t="shared" si="0"/>
        <v>-1</v>
      </c>
      <c r="S36" s="111" t="s">
        <v>50</v>
      </c>
      <c r="T36" s="36" t="s">
        <v>51</v>
      </c>
      <c r="U36" s="105">
        <v>6.4719999999999995</v>
      </c>
      <c r="V36" s="106">
        <v>102.8</v>
      </c>
      <c r="W36" s="107">
        <v>103.6</v>
      </c>
      <c r="X36" s="112">
        <f t="shared" si="8"/>
        <v>0.77800000000000002</v>
      </c>
      <c r="Y36" s="108">
        <f t="shared" si="9"/>
        <v>0.05</v>
      </c>
      <c r="Z36" s="109">
        <f t="shared" si="10"/>
        <v>-7.3529999999999998</v>
      </c>
      <c r="AA36" s="110">
        <f t="shared" si="11"/>
        <v>-99.2</v>
      </c>
      <c r="AB36" s="128"/>
      <c r="AC36" s="39" t="s">
        <v>83</v>
      </c>
      <c r="AD36" s="22" t="s">
        <v>84</v>
      </c>
      <c r="AE36" s="86">
        <v>108.1</v>
      </c>
      <c r="AF36" s="87">
        <v>111.7</v>
      </c>
      <c r="AG36" s="91">
        <v>115.6</v>
      </c>
      <c r="AH36" s="20">
        <f t="shared" si="1"/>
        <v>111.8</v>
      </c>
      <c r="AI36" s="20">
        <f t="shared" si="2"/>
        <v>3.3550982707533183</v>
      </c>
      <c r="AJ36" s="115"/>
      <c r="AK36" s="115"/>
      <c r="AL36" s="93" t="s">
        <v>83</v>
      </c>
      <c r="AM36" s="94" t="s">
        <v>84</v>
      </c>
      <c r="AN36" s="95">
        <v>109</v>
      </c>
      <c r="AO36" s="95">
        <v>110.5</v>
      </c>
      <c r="AP36" s="95">
        <v>111.8</v>
      </c>
      <c r="AQ36" s="100">
        <v>113.1</v>
      </c>
      <c r="AR36" s="95">
        <v>115.7</v>
      </c>
      <c r="AS36" s="95">
        <v>115.4</v>
      </c>
      <c r="AT36" s="64"/>
      <c r="AV36" s="93" t="s">
        <v>83</v>
      </c>
      <c r="AW36" s="94" t="s">
        <v>84</v>
      </c>
      <c r="AX36" s="82">
        <v>-0.8</v>
      </c>
      <c r="AY36" s="82">
        <v>-2.2000000000000002</v>
      </c>
      <c r="AZ36" s="82">
        <v>-0.1</v>
      </c>
      <c r="BA36" s="82">
        <v>-1.2</v>
      </c>
      <c r="BB36" s="82">
        <v>-0.1</v>
      </c>
      <c r="BC36" s="82">
        <v>0.2</v>
      </c>
    </row>
    <row r="37" spans="1:55" ht="18.75" customHeight="1" x14ac:dyDescent="0.25">
      <c r="A37" s="21" t="s">
        <v>85</v>
      </c>
      <c r="B37" s="22" t="s">
        <v>86</v>
      </c>
      <c r="C37" s="105">
        <v>1.998</v>
      </c>
      <c r="D37" s="86">
        <v>85.5</v>
      </c>
      <c r="E37" s="87">
        <v>83.4</v>
      </c>
      <c r="F37" s="97">
        <v>85.1</v>
      </c>
      <c r="G37" s="89">
        <f t="shared" si="3"/>
        <v>2</v>
      </c>
      <c r="H37" s="90">
        <f t="shared" si="0"/>
        <v>-0.5</v>
      </c>
      <c r="S37" s="113" t="s">
        <v>63</v>
      </c>
      <c r="T37" s="34" t="s">
        <v>64</v>
      </c>
      <c r="U37" s="103">
        <v>25.359000000000002</v>
      </c>
      <c r="V37" s="106">
        <v>115.1</v>
      </c>
      <c r="W37" s="107">
        <v>114.5</v>
      </c>
      <c r="X37" s="112">
        <f t="shared" si="8"/>
        <v>-0.52100000000000002</v>
      </c>
      <c r="Y37" s="108">
        <f t="shared" si="9"/>
        <v>-0.14599999999999999</v>
      </c>
      <c r="Z37" s="109">
        <f t="shared" si="10"/>
        <v>21.471</v>
      </c>
      <c r="AA37" s="110">
        <f t="shared" si="11"/>
        <v>-100.5</v>
      </c>
      <c r="AB37" s="128"/>
      <c r="AC37" s="21" t="s">
        <v>85</v>
      </c>
      <c r="AD37" s="22" t="s">
        <v>86</v>
      </c>
      <c r="AE37" s="86">
        <v>81.8</v>
      </c>
      <c r="AF37" s="87">
        <v>86.7</v>
      </c>
      <c r="AG37" s="91">
        <v>86.2</v>
      </c>
      <c r="AH37" s="20">
        <f t="shared" si="1"/>
        <v>84.899999999999991</v>
      </c>
      <c r="AI37" s="20">
        <f t="shared" si="2"/>
        <v>3.1758465872114909</v>
      </c>
      <c r="AJ37" s="92"/>
      <c r="AK37" s="92"/>
      <c r="AL37" s="93" t="s">
        <v>85</v>
      </c>
      <c r="AM37" s="94" t="s">
        <v>86</v>
      </c>
      <c r="AN37" s="95">
        <v>80.400000000000006</v>
      </c>
      <c r="AO37" s="95">
        <v>83.2</v>
      </c>
      <c r="AP37" s="95">
        <v>85</v>
      </c>
      <c r="AQ37" s="100">
        <v>87.3</v>
      </c>
      <c r="AR37" s="95">
        <v>84.2</v>
      </c>
      <c r="AS37" s="95">
        <v>85.9</v>
      </c>
      <c r="AT37" s="64"/>
      <c r="AV37" s="93" t="s">
        <v>85</v>
      </c>
      <c r="AW37" s="94" t="s">
        <v>86</v>
      </c>
      <c r="AX37" s="82">
        <v>1.7</v>
      </c>
      <c r="AY37" s="82">
        <v>-1.7</v>
      </c>
      <c r="AZ37" s="82">
        <v>2</v>
      </c>
      <c r="BA37" s="82">
        <v>-0.7</v>
      </c>
      <c r="BB37" s="82">
        <v>2.4</v>
      </c>
      <c r="BC37" s="82">
        <v>0.3</v>
      </c>
    </row>
    <row r="38" spans="1:55" ht="21" customHeight="1" x14ac:dyDescent="0.25">
      <c r="A38" s="21" t="s">
        <v>87</v>
      </c>
      <c r="B38" s="22" t="s">
        <v>88</v>
      </c>
      <c r="C38" s="105">
        <v>0.92199999999999993</v>
      </c>
      <c r="D38" s="86">
        <v>127.7</v>
      </c>
      <c r="E38" s="87">
        <v>131.30000000000001</v>
      </c>
      <c r="F38" s="97">
        <v>131.4</v>
      </c>
      <c r="G38" s="89">
        <f t="shared" si="3"/>
        <v>0.1</v>
      </c>
      <c r="H38" s="90">
        <f t="shared" si="0"/>
        <v>2.9</v>
      </c>
      <c r="S38" s="113" t="s">
        <v>73</v>
      </c>
      <c r="T38" s="34" t="s">
        <v>74</v>
      </c>
      <c r="U38" s="103">
        <v>6.5239999999999991</v>
      </c>
      <c r="V38" s="106">
        <v>99.1</v>
      </c>
      <c r="W38" s="107">
        <v>98.4</v>
      </c>
      <c r="X38" s="112">
        <f t="shared" si="8"/>
        <v>-0.70599999999999996</v>
      </c>
      <c r="Y38" s="108">
        <f t="shared" si="9"/>
        <v>-4.3999999999999997E-2</v>
      </c>
      <c r="Z38" s="109">
        <f t="shared" si="10"/>
        <v>6.4710000000000001</v>
      </c>
      <c r="AA38" s="110">
        <f t="shared" si="11"/>
        <v>-100.7</v>
      </c>
      <c r="AB38" s="129"/>
      <c r="AC38" s="21" t="s">
        <v>87</v>
      </c>
      <c r="AD38" s="22" t="s">
        <v>88</v>
      </c>
      <c r="AE38" s="86">
        <v>92.3</v>
      </c>
      <c r="AF38" s="87">
        <v>150.19999999999999</v>
      </c>
      <c r="AG38" s="91">
        <v>129.4</v>
      </c>
      <c r="AH38" s="20">
        <f t="shared" si="1"/>
        <v>123.96666666666665</v>
      </c>
      <c r="AI38" s="20">
        <f t="shared" si="2"/>
        <v>23.659509359531373</v>
      </c>
      <c r="AJ38" s="92"/>
      <c r="AK38" s="92"/>
      <c r="AL38" s="93" t="s">
        <v>87</v>
      </c>
      <c r="AM38" s="94" t="s">
        <v>88</v>
      </c>
      <c r="AN38" s="95">
        <v>92.3</v>
      </c>
      <c r="AO38" s="95">
        <v>93</v>
      </c>
      <c r="AP38" s="95">
        <v>150.1</v>
      </c>
      <c r="AQ38" s="100">
        <v>150.5</v>
      </c>
      <c r="AR38" s="95">
        <v>129.4</v>
      </c>
      <c r="AS38" s="95">
        <v>123.3</v>
      </c>
      <c r="AT38" s="64"/>
      <c r="AV38" s="93" t="s">
        <v>87</v>
      </c>
      <c r="AW38" s="94" t="s">
        <v>88</v>
      </c>
      <c r="AX38" s="82">
        <v>0</v>
      </c>
      <c r="AY38" s="82">
        <v>-0.8</v>
      </c>
      <c r="AZ38" s="82">
        <v>0.1</v>
      </c>
      <c r="BA38" s="82">
        <v>-0.2</v>
      </c>
      <c r="BB38" s="82">
        <v>0</v>
      </c>
      <c r="BC38" s="82">
        <v>4.9000000000000004</v>
      </c>
    </row>
    <row r="39" spans="1:55" ht="21" customHeight="1" x14ac:dyDescent="0.25">
      <c r="A39" s="21" t="s">
        <v>89</v>
      </c>
      <c r="B39" s="22" t="s">
        <v>90</v>
      </c>
      <c r="C39" s="105">
        <v>1.5270000000000001</v>
      </c>
      <c r="D39" s="86">
        <v>111.3</v>
      </c>
      <c r="E39" s="87">
        <v>110.9</v>
      </c>
      <c r="F39" s="97">
        <v>110.8</v>
      </c>
      <c r="G39" s="89">
        <f t="shared" si="3"/>
        <v>-0.1</v>
      </c>
      <c r="H39" s="90">
        <f t="shared" si="0"/>
        <v>-0.4</v>
      </c>
      <c r="S39" s="111" t="s">
        <v>79</v>
      </c>
      <c r="T39" s="36" t="s">
        <v>80</v>
      </c>
      <c r="U39" s="105">
        <v>4.1419999999999995</v>
      </c>
      <c r="V39" s="106">
        <v>117.1</v>
      </c>
      <c r="W39" s="107">
        <v>119.1</v>
      </c>
      <c r="X39" s="112">
        <f t="shared" si="8"/>
        <v>1.708</v>
      </c>
      <c r="Y39" s="108">
        <f t="shared" si="9"/>
        <v>7.9000000000000001E-2</v>
      </c>
      <c r="Z39" s="109">
        <f t="shared" si="10"/>
        <v>-11.618</v>
      </c>
      <c r="AA39" s="110">
        <f t="shared" si="11"/>
        <v>-98.5</v>
      </c>
      <c r="AB39" s="130"/>
      <c r="AC39" s="21" t="s">
        <v>89</v>
      </c>
      <c r="AD39" s="22" t="s">
        <v>90</v>
      </c>
      <c r="AE39" s="86">
        <v>90.3</v>
      </c>
      <c r="AF39" s="87">
        <v>121</v>
      </c>
      <c r="AG39" s="91">
        <v>114.2</v>
      </c>
      <c r="AH39" s="20">
        <f t="shared" si="1"/>
        <v>108.5</v>
      </c>
      <c r="AI39" s="20">
        <f t="shared" si="2"/>
        <v>14.861018808091259</v>
      </c>
      <c r="AJ39" s="92"/>
      <c r="AK39" s="92"/>
      <c r="AL39" s="93" t="s">
        <v>89</v>
      </c>
      <c r="AM39" s="94" t="s">
        <v>90</v>
      </c>
      <c r="AN39" s="95">
        <v>90.3</v>
      </c>
      <c r="AO39" s="95">
        <v>91.9</v>
      </c>
      <c r="AP39" s="95">
        <v>121</v>
      </c>
      <c r="AQ39" s="100">
        <v>120.9</v>
      </c>
      <c r="AR39" s="95">
        <v>114.4</v>
      </c>
      <c r="AS39" s="95">
        <v>113.9</v>
      </c>
      <c r="AT39" s="64"/>
      <c r="AV39" s="93" t="s">
        <v>89</v>
      </c>
      <c r="AW39" s="94" t="s">
        <v>90</v>
      </c>
      <c r="AX39" s="82">
        <v>0</v>
      </c>
      <c r="AY39" s="82">
        <v>-1.7</v>
      </c>
      <c r="AZ39" s="82">
        <v>0</v>
      </c>
      <c r="BA39" s="82">
        <v>0.1</v>
      </c>
      <c r="BB39" s="82">
        <v>-0.2</v>
      </c>
      <c r="BC39" s="82">
        <v>0.3</v>
      </c>
    </row>
    <row r="40" spans="1:55" ht="16.5" customHeight="1" x14ac:dyDescent="0.25">
      <c r="A40" s="39" t="s">
        <v>91</v>
      </c>
      <c r="B40" s="22" t="s">
        <v>92</v>
      </c>
      <c r="C40" s="105">
        <v>4.5419999999999998</v>
      </c>
      <c r="D40" s="86">
        <v>102.3</v>
      </c>
      <c r="E40" s="87">
        <v>104.9</v>
      </c>
      <c r="F40" s="97">
        <v>104.6</v>
      </c>
      <c r="G40" s="89">
        <f t="shared" si="3"/>
        <v>-0.3</v>
      </c>
      <c r="H40" s="90">
        <f t="shared" si="0"/>
        <v>2.2000000000000002</v>
      </c>
      <c r="S40" s="26" t="s">
        <v>81</v>
      </c>
      <c r="T40" s="36" t="s">
        <v>82</v>
      </c>
      <c r="U40" s="105">
        <v>15.185</v>
      </c>
      <c r="V40" s="106">
        <v>95</v>
      </c>
      <c r="W40" s="107">
        <v>95</v>
      </c>
      <c r="X40" s="112">
        <f t="shared" si="8"/>
        <v>0</v>
      </c>
      <c r="Y40" s="108">
        <f t="shared" si="9"/>
        <v>0</v>
      </c>
      <c r="Z40" s="109">
        <f t="shared" si="10"/>
        <v>0</v>
      </c>
      <c r="AA40" s="110">
        <f t="shared" si="11"/>
        <v>-100</v>
      </c>
      <c r="AB40" s="131"/>
      <c r="AC40" s="39" t="s">
        <v>91</v>
      </c>
      <c r="AD40" s="22" t="s">
        <v>92</v>
      </c>
      <c r="AE40" s="86">
        <v>95.2</v>
      </c>
      <c r="AF40" s="87">
        <v>109.7</v>
      </c>
      <c r="AG40" s="91">
        <v>109.8</v>
      </c>
      <c r="AH40" s="20">
        <f t="shared" si="1"/>
        <v>104.89999999999999</v>
      </c>
      <c r="AI40" s="20">
        <f t="shared" si="2"/>
        <v>8.0081937245061443</v>
      </c>
      <c r="AJ40" s="115"/>
      <c r="AK40" s="115"/>
      <c r="AL40" s="93" t="s">
        <v>91</v>
      </c>
      <c r="AM40" s="94" t="s">
        <v>92</v>
      </c>
      <c r="AN40" s="95">
        <v>95.8</v>
      </c>
      <c r="AO40" s="95">
        <v>93.6</v>
      </c>
      <c r="AP40" s="95">
        <v>109.8</v>
      </c>
      <c r="AQ40" s="100">
        <v>105.9</v>
      </c>
      <c r="AR40" s="95">
        <v>109.9</v>
      </c>
      <c r="AS40" s="95">
        <v>107</v>
      </c>
      <c r="AT40" s="64"/>
      <c r="AV40" s="93" t="s">
        <v>91</v>
      </c>
      <c r="AW40" s="94" t="s">
        <v>92</v>
      </c>
      <c r="AX40" s="82">
        <v>-0.6</v>
      </c>
      <c r="AY40" s="82">
        <v>1.7</v>
      </c>
      <c r="AZ40" s="82">
        <v>-0.1</v>
      </c>
      <c r="BA40" s="82">
        <v>3.6</v>
      </c>
      <c r="BB40" s="82">
        <v>-0.1</v>
      </c>
      <c r="BC40" s="82">
        <v>2.6</v>
      </c>
    </row>
    <row r="41" spans="1:55" ht="17.25" customHeight="1" x14ac:dyDescent="0.25">
      <c r="A41" s="39" t="s">
        <v>93</v>
      </c>
      <c r="B41" s="22" t="s">
        <v>94</v>
      </c>
      <c r="C41" s="132">
        <v>100</v>
      </c>
      <c r="D41" s="87">
        <v>104.5</v>
      </c>
      <c r="E41" s="87">
        <v>104</v>
      </c>
      <c r="F41" s="97">
        <v>103.7</v>
      </c>
      <c r="G41" s="89">
        <f t="shared" si="3"/>
        <v>-0.3</v>
      </c>
      <c r="H41" s="90">
        <f t="shared" si="0"/>
        <v>-0.8</v>
      </c>
      <c r="S41" s="26" t="s">
        <v>83</v>
      </c>
      <c r="T41" s="36" t="s">
        <v>84</v>
      </c>
      <c r="U41" s="105">
        <v>3.109</v>
      </c>
      <c r="V41" s="106">
        <v>113.4</v>
      </c>
      <c r="W41" s="107">
        <v>112.3</v>
      </c>
      <c r="X41" s="112">
        <f t="shared" si="8"/>
        <v>-0.97</v>
      </c>
      <c r="Y41" s="108">
        <f t="shared" si="9"/>
        <v>-3.3000000000000002E-2</v>
      </c>
      <c r="Z41" s="109">
        <f t="shared" si="10"/>
        <v>4.8529999999999998</v>
      </c>
      <c r="AA41" s="110">
        <f t="shared" si="11"/>
        <v>-100.9</v>
      </c>
      <c r="AB41" s="133"/>
      <c r="AC41" s="39" t="s">
        <v>93</v>
      </c>
      <c r="AD41" s="22" t="s">
        <v>94</v>
      </c>
      <c r="AE41" s="87">
        <v>94.9</v>
      </c>
      <c r="AF41" s="87">
        <v>108.6</v>
      </c>
      <c r="AG41" s="91">
        <v>103.8</v>
      </c>
      <c r="AH41" s="20">
        <f t="shared" si="1"/>
        <v>102.43333333333334</v>
      </c>
      <c r="AI41" s="20">
        <f t="shared" si="2"/>
        <v>6.7863637872264055</v>
      </c>
      <c r="AJ41" s="115"/>
      <c r="AK41" s="115"/>
      <c r="AL41" s="93" t="s">
        <v>93</v>
      </c>
      <c r="AM41" s="94" t="s">
        <v>94</v>
      </c>
      <c r="AN41" s="95">
        <v>95.3</v>
      </c>
      <c r="AO41" s="95">
        <v>97.8</v>
      </c>
      <c r="AP41" s="95">
        <v>108.4</v>
      </c>
      <c r="AQ41" s="95">
        <v>108.4</v>
      </c>
      <c r="AR41" s="95">
        <v>103.9</v>
      </c>
      <c r="AS41" s="95">
        <v>103.6</v>
      </c>
      <c r="AT41" s="64"/>
      <c r="AV41" s="93" t="s">
        <v>93</v>
      </c>
      <c r="AW41" s="94" t="s">
        <v>94</v>
      </c>
      <c r="AX41" s="82">
        <v>-0.4</v>
      </c>
      <c r="AY41" s="82">
        <v>-3</v>
      </c>
      <c r="AZ41" s="82">
        <v>0.2</v>
      </c>
      <c r="BA41" s="82">
        <v>0.2</v>
      </c>
      <c r="BB41" s="82">
        <v>-0.1</v>
      </c>
      <c r="BC41" s="82">
        <v>0.2</v>
      </c>
    </row>
    <row r="42" spans="1:55" ht="16.5" customHeight="1" x14ac:dyDescent="0.2">
      <c r="A42" s="134"/>
      <c r="B42" s="56" t="s">
        <v>150</v>
      </c>
      <c r="C42" s="114">
        <v>100</v>
      </c>
      <c r="D42" s="87">
        <v>104.2</v>
      </c>
      <c r="E42" s="87">
        <v>104.8</v>
      </c>
      <c r="F42" s="97">
        <v>104.5</v>
      </c>
      <c r="G42" s="89">
        <f t="shared" si="3"/>
        <v>-0.3</v>
      </c>
      <c r="H42" s="90">
        <f t="shared" si="0"/>
        <v>0.3</v>
      </c>
      <c r="S42" s="26" t="s">
        <v>85</v>
      </c>
      <c r="T42" s="36" t="s">
        <v>86</v>
      </c>
      <c r="U42" s="105">
        <v>1.998</v>
      </c>
      <c r="V42" s="106">
        <v>85.5</v>
      </c>
      <c r="W42" s="107">
        <v>85.1</v>
      </c>
      <c r="X42" s="112">
        <f t="shared" si="8"/>
        <v>-0.46800000000000003</v>
      </c>
      <c r="Y42" s="108">
        <f>ROUND(((W42-V42)*U42/$V$46),3)</f>
        <v>-8.0000000000000002E-3</v>
      </c>
      <c r="Z42" s="109">
        <f>ROUND(Y42/$Y$46*100,3)</f>
        <v>1.1759999999999999</v>
      </c>
      <c r="AA42" s="110">
        <f t="shared" si="11"/>
        <v>-100.5</v>
      </c>
      <c r="AB42" s="135"/>
      <c r="AC42" s="136"/>
      <c r="AD42" s="137"/>
      <c r="AE42" s="138"/>
      <c r="AF42" s="138"/>
      <c r="AG42" s="138"/>
      <c r="AH42" s="20" t="e">
        <f>AVERAGE(#REF!)</f>
        <v>#REF!</v>
      </c>
      <c r="AI42" s="20" t="e">
        <f>STDEV(#REF!)/AH42*100</f>
        <v>#REF!</v>
      </c>
      <c r="AJ42" s="92"/>
      <c r="AK42" s="92"/>
    </row>
    <row r="43" spans="1:55" ht="15" customHeight="1" x14ac:dyDescent="0.2">
      <c r="C43" s="139"/>
      <c r="S43" s="111" t="s">
        <v>87</v>
      </c>
      <c r="T43" s="36" t="s">
        <v>88</v>
      </c>
      <c r="U43" s="105">
        <v>0.92199999999999993</v>
      </c>
      <c r="V43" s="106">
        <v>127.7</v>
      </c>
      <c r="W43" s="107">
        <v>131.4</v>
      </c>
      <c r="X43" s="112">
        <f t="shared" si="8"/>
        <v>2.8969999999999998</v>
      </c>
      <c r="Y43" s="108">
        <f>ROUND(((W43-V43)*U43/$V$46),3)</f>
        <v>3.3000000000000002E-2</v>
      </c>
      <c r="Z43" s="109">
        <f>ROUND(Y43/$Y$46*100,3)</f>
        <v>-4.8529999999999998</v>
      </c>
      <c r="AA43" s="110">
        <f t="shared" si="11"/>
        <v>-97.7</v>
      </c>
      <c r="AB43" s="135"/>
      <c r="AH43" s="20" t="e">
        <f>AVERAGE(#REF!)</f>
        <v>#REF!</v>
      </c>
      <c r="AI43" s="20" t="e">
        <f>STDEV(#REF!)/AH43*100</f>
        <v>#REF!</v>
      </c>
      <c r="AJ43" s="92"/>
      <c r="AK43" s="92"/>
    </row>
    <row r="44" spans="1:55" ht="21" customHeight="1" x14ac:dyDescent="0.2">
      <c r="C44" s="139"/>
      <c r="S44" s="111" t="s">
        <v>89</v>
      </c>
      <c r="T44" s="36" t="s">
        <v>90</v>
      </c>
      <c r="U44" s="105">
        <v>1.5270000000000001</v>
      </c>
      <c r="V44" s="106">
        <v>111.3</v>
      </c>
      <c r="W44" s="107">
        <v>110.8</v>
      </c>
      <c r="X44" s="112">
        <f t="shared" si="8"/>
        <v>-0.44900000000000001</v>
      </c>
      <c r="Y44" s="108">
        <f>ROUND(((W44-V44)*U44/$V$46),3)</f>
        <v>-7.0000000000000001E-3</v>
      </c>
      <c r="Z44" s="109">
        <f>ROUND(Y44/$Y$46*100,3)</f>
        <v>1.0289999999999999</v>
      </c>
      <c r="AA44" s="110">
        <f t="shared" si="11"/>
        <v>-100.4</v>
      </c>
      <c r="AB44" s="131"/>
      <c r="AH44" s="138"/>
      <c r="AI44" s="138"/>
      <c r="AJ44" s="55"/>
      <c r="AK44" s="55"/>
    </row>
    <row r="45" spans="1:55" ht="12.75" customHeight="1" x14ac:dyDescent="0.2">
      <c r="C45" s="139"/>
      <c r="S45" s="26" t="s">
        <v>91</v>
      </c>
      <c r="T45" s="27" t="s">
        <v>92</v>
      </c>
      <c r="U45" s="114">
        <v>4.5419999999999998</v>
      </c>
      <c r="V45" s="106">
        <v>102.3</v>
      </c>
      <c r="W45" s="107">
        <v>104.6</v>
      </c>
      <c r="X45" s="112">
        <f t="shared" si="8"/>
        <v>2.2480000000000002</v>
      </c>
      <c r="Y45" s="108">
        <f>ROUND(((W45-V45)*U45/$V$46),3)</f>
        <v>0.1</v>
      </c>
      <c r="Z45" s="109">
        <f>ROUND(Y45/$Y$46*100,3)</f>
        <v>-14.706</v>
      </c>
      <c r="AA45" s="110">
        <f t="shared" si="11"/>
        <v>-97.8</v>
      </c>
      <c r="AB45" s="131"/>
      <c r="BB45" s="140"/>
    </row>
    <row r="46" spans="1:55" ht="18.75" customHeight="1" x14ac:dyDescent="0.2">
      <c r="S46" s="26" t="s">
        <v>93</v>
      </c>
      <c r="T46" s="117" t="s">
        <v>94</v>
      </c>
      <c r="U46" s="118">
        <v>100</v>
      </c>
      <c r="V46" s="106">
        <v>104.5</v>
      </c>
      <c r="W46" s="107">
        <v>103.7</v>
      </c>
      <c r="X46" s="112">
        <f>ROUND((W46/V46-1)*100,1)</f>
        <v>-0.8</v>
      </c>
      <c r="Y46" s="109">
        <f>SUM(Y34:Y45)</f>
        <v>-0.68</v>
      </c>
      <c r="Z46" s="119">
        <f>SUM(Z34:Z45)</f>
        <v>100.00000000000001</v>
      </c>
      <c r="AA46" s="110">
        <f t="shared" si="11"/>
        <v>-100.8</v>
      </c>
      <c r="AB46" s="131"/>
      <c r="BB46" s="253"/>
      <c r="BC46" s="253"/>
    </row>
    <row r="47" spans="1:55" ht="18" x14ac:dyDescent="0.25">
      <c r="S47" s="141"/>
      <c r="T47" s="251"/>
      <c r="U47" s="251"/>
      <c r="V47" s="251"/>
      <c r="W47" s="251"/>
      <c r="X47" s="251"/>
      <c r="Y47" s="251"/>
      <c r="Z47" s="251"/>
    </row>
  </sheetData>
  <sheetProtection password="CA6E" sheet="1" objects="1" scenarios="1" formatCells="0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S5:S10"/>
    <mergeCell ref="T5:T10"/>
    <mergeCell ref="U5:U10"/>
    <mergeCell ref="V5:V10"/>
    <mergeCell ref="W5:W10"/>
    <mergeCell ref="AL2:AS2"/>
    <mergeCell ref="AV2:BC2"/>
    <mergeCell ref="A3:H3"/>
    <mergeCell ref="AC3:AG3"/>
    <mergeCell ref="AK3:AS3"/>
    <mergeCell ref="AV3:BC3"/>
    <mergeCell ref="C2:D2"/>
    <mergeCell ref="E2:H2"/>
    <mergeCell ref="S2:W2"/>
    <mergeCell ref="X2:Z2"/>
    <mergeCell ref="AC2:AG2"/>
    <mergeCell ref="A1:E1"/>
    <mergeCell ref="F1:H1"/>
    <mergeCell ref="AC1:AG1"/>
    <mergeCell ref="AL1:AS1"/>
    <mergeCell ref="AV1:BC1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اذار 2018</vt:lpstr>
      <vt:lpstr>'الرقم القياسي لشهر اذار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2018-05-28T04:12:58Z</dcterms:modified>
</cp:coreProperties>
</file>